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edu-my.sharepoint.com/personal/simozato_m_mie-c_ed_jp/Documents/デスクトップ/東海総体（三重開催）/R7東海総体/②三重県相撲専門部/東海総体プログラム/"/>
    </mc:Choice>
  </mc:AlternateContent>
  <xr:revisionPtr revIDLastSave="0" documentId="8_{BE57E290-A623-4920-8E38-5C6DAA7668CD}" xr6:coauthVersionLast="47" xr6:coauthVersionMax="47" xr10:uidLastSave="{00000000-0000-0000-0000-000000000000}"/>
  <bookViews>
    <workbookView xWindow="-120" yWindow="-120" windowWidth="29040" windowHeight="15720" tabRatio="823" activeTab="1" xr2:uid="{00000000-000D-0000-FFFF-FFFF00000000}"/>
  </bookViews>
  <sheets>
    <sheet name="選手名" sheetId="20" r:id="rId1"/>
    <sheet name="団体選手名簿" sheetId="10" r:id="rId2"/>
    <sheet name="個人選手名簿" sheetId="3" r:id="rId3"/>
    <sheet name="団体予選組合せ" sheetId="32" r:id="rId4"/>
    <sheet name="団体予選取組表" sheetId="17" r:id="rId5"/>
    <sheet name="団体決勝取組表" sheetId="19" r:id="rId6"/>
    <sheet name="個人戦軽量級" sheetId="1" r:id="rId7"/>
    <sheet name="個人戦中量級" sheetId="23" r:id="rId8"/>
    <sheet name="個人戦軽重量級" sheetId="24" r:id="rId9"/>
    <sheet name="個人戦重量級" sheetId="25" r:id="rId10"/>
    <sheet name="個人戦無差別級" sheetId="14" r:id="rId11"/>
  </sheets>
  <definedNames>
    <definedName name="_xlnm._FilterDatabase" localSheetId="2" hidden="1">個人選手名簿!$E$3:$L$3</definedName>
    <definedName name="_xlnm.Print_Area" localSheetId="8">個人戦軽重量級!$C$1:$Q$47</definedName>
    <definedName name="_xlnm.Print_Area" localSheetId="6">個人戦軽量級!$C$1:$Q$47</definedName>
    <definedName name="_xlnm.Print_Area" localSheetId="9">個人戦重量級!$C$1:$Q$47</definedName>
    <definedName name="_xlnm.Print_Area" localSheetId="7">個人戦中量級!$C$1:$Q$47</definedName>
    <definedName name="_xlnm.Print_Area" localSheetId="10">個人戦無差別級!$C$1:$Q$46</definedName>
    <definedName name="_xlnm.Print_Area" localSheetId="2">個人選手名簿!$C$1:$L$37,個人選手名簿!$C$39:$L$75</definedName>
    <definedName name="_xlnm.Print_Area" localSheetId="0">選手名!$A$1:$K$87</definedName>
    <definedName name="_xlnm.Print_Area" localSheetId="5">団体決勝取組表!$AM$17:$BI$55,団体決勝取組表!$B$1:$AE$31</definedName>
    <definedName name="_xlnm.Print_Area" localSheetId="1">団体選手名簿!$G$1:$Y$39,団体選手名簿!$G$41:$Y$85</definedName>
    <definedName name="_xlnm.Print_Area" localSheetId="4">団体予選取組表!$E$1:$M$14,団体予選取組表!$Y$16:$AU$123</definedName>
    <definedName name="_xlnm.Print_Area" localSheetId="3">団体予選組合せ!$A$1:$G$32</definedName>
    <definedName name="_xlnm.Print_Titles" localSheetId="0">選手名!$1:$1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61" i="19" l="1"/>
  <c r="BF60" i="19"/>
  <c r="BF59" i="19"/>
  <c r="BF58" i="19"/>
  <c r="AR58" i="19"/>
  <c r="W44" i="10"/>
  <c r="M44" i="10"/>
  <c r="W4" i="10"/>
  <c r="M4" i="10"/>
  <c r="J4" i="10"/>
  <c r="Q44" i="10"/>
  <c r="G44" i="10"/>
  <c r="Q4" i="10"/>
  <c r="G4" i="10"/>
  <c r="AK91" i="17"/>
  <c r="Y25" i="17"/>
  <c r="AQ91" i="17"/>
  <c r="AE91" i="17"/>
  <c r="AQ80" i="17"/>
  <c r="AE80" i="17"/>
  <c r="AQ72" i="17"/>
  <c r="AE72" i="17"/>
  <c r="Y91" i="17"/>
  <c r="AK80" i="17"/>
  <c r="Y80" i="17"/>
  <c r="AK72" i="17"/>
  <c r="Y72" i="17"/>
  <c r="AQ63" i="17"/>
  <c r="AK63" i="17"/>
  <c r="AE63" i="17"/>
  <c r="AQ55" i="17"/>
  <c r="AE55" i="17"/>
  <c r="AQ46" i="17"/>
  <c r="AE46" i="17"/>
  <c r="Y63" i="17"/>
  <c r="AK55" i="17"/>
  <c r="Y55" i="17"/>
  <c r="AK46" i="17"/>
  <c r="Y46" i="17"/>
  <c r="AQ36" i="17"/>
  <c r="AK36" i="17"/>
  <c r="AE36" i="17"/>
  <c r="AK17" i="17"/>
  <c r="Y36" i="17"/>
  <c r="AQ25" i="17"/>
  <c r="AK25" i="17"/>
  <c r="AE25" i="17"/>
  <c r="AQ17" i="17"/>
  <c r="AE17" i="17"/>
  <c r="Y17" i="17"/>
  <c r="F5" i="23"/>
  <c r="H5" i="23"/>
  <c r="F7" i="23"/>
  <c r="H7" i="23"/>
  <c r="F9" i="23"/>
  <c r="H9" i="23"/>
  <c r="F11" i="23"/>
  <c r="H11" i="23"/>
  <c r="F13" i="23"/>
  <c r="H13" i="23"/>
  <c r="F15" i="23"/>
  <c r="H15" i="23"/>
  <c r="F17" i="23"/>
  <c r="H17" i="23"/>
  <c r="F19" i="23"/>
  <c r="H19" i="23"/>
  <c r="F21" i="23"/>
  <c r="H21" i="23"/>
  <c r="F23" i="23"/>
  <c r="H23" i="23"/>
  <c r="F25" i="23"/>
  <c r="H25" i="23"/>
  <c r="F27" i="23"/>
  <c r="H27" i="23"/>
  <c r="F29" i="23"/>
  <c r="H29" i="23"/>
  <c r="F31" i="23"/>
  <c r="H31" i="23"/>
  <c r="F33" i="23"/>
  <c r="H33" i="23"/>
  <c r="F35" i="23"/>
  <c r="H35" i="23"/>
  <c r="AK38" i="17"/>
  <c r="AN38" i="17"/>
  <c r="AP38" i="17"/>
  <c r="AR38" i="17"/>
  <c r="AU38" i="17"/>
  <c r="AK39" i="17"/>
  <c r="AN39" i="17"/>
  <c r="AP39" i="17"/>
  <c r="AR39" i="17"/>
  <c r="AU39" i="17"/>
  <c r="AK40" i="17"/>
  <c r="AN40" i="17"/>
  <c r="AP40" i="17"/>
  <c r="AR40" i="17"/>
  <c r="AU40" i="17"/>
  <c r="AK41" i="17"/>
  <c r="AN41" i="17"/>
  <c r="AP41" i="17"/>
  <c r="AR41" i="17"/>
  <c r="AU41" i="17"/>
  <c r="AK42" i="17"/>
  <c r="AN42" i="17"/>
  <c r="AP42" i="17"/>
  <c r="AR42" i="17"/>
  <c r="AU42" i="17"/>
  <c r="F14" i="17"/>
  <c r="G14" i="17"/>
  <c r="M14" i="17"/>
  <c r="G31" i="32"/>
  <c r="AE92" i="17" s="1"/>
  <c r="D32" i="32"/>
  <c r="AL92" i="17" s="1"/>
  <c r="G20" i="32"/>
  <c r="AQ56" i="17" s="1"/>
  <c r="D17" i="32"/>
  <c r="Z47" i="17" s="1"/>
  <c r="G9" i="32"/>
  <c r="AE26" i="17" s="1"/>
  <c r="D8" i="32"/>
  <c r="AL18" i="17" s="1"/>
  <c r="AB60" i="17"/>
  <c r="AF77" i="17"/>
  <c r="AN30" i="17"/>
  <c r="AY20" i="19" l="1"/>
  <c r="BI20" i="19" s="1"/>
  <c r="H33" i="14"/>
  <c r="F33" i="14"/>
  <c r="H29" i="14"/>
  <c r="F29" i="14"/>
  <c r="H25" i="14"/>
  <c r="F25" i="14"/>
  <c r="H21" i="14"/>
  <c r="F21" i="14"/>
  <c r="H17" i="14"/>
  <c r="F17" i="14"/>
  <c r="H13" i="14"/>
  <c r="F13" i="14"/>
  <c r="J33" i="14"/>
  <c r="J21" i="14"/>
  <c r="J17" i="14"/>
  <c r="J5" i="14"/>
  <c r="F40" i="1"/>
  <c r="AU123" i="17"/>
  <c r="AR123" i="17"/>
  <c r="AP123" i="17"/>
  <c r="AN123" i="17"/>
  <c r="AK123" i="17"/>
  <c r="AU122" i="17"/>
  <c r="AR122" i="17"/>
  <c r="AP122" i="17"/>
  <c r="AN122" i="17"/>
  <c r="AK122" i="17"/>
  <c r="AU121" i="17"/>
  <c r="AR121" i="17"/>
  <c r="AP121" i="17"/>
  <c r="AN121" i="17"/>
  <c r="AK121" i="17"/>
  <c r="AU120" i="17"/>
  <c r="AR120" i="17"/>
  <c r="AP120" i="17"/>
  <c r="AN120" i="17"/>
  <c r="AK120" i="17"/>
  <c r="AU119" i="17"/>
  <c r="AR119" i="17"/>
  <c r="AP119" i="17"/>
  <c r="AN119" i="17"/>
  <c r="AK119" i="17"/>
  <c r="AQ118" i="17"/>
  <c r="AL118" i="17"/>
  <c r="AQ117" i="17"/>
  <c r="AK117" i="17"/>
  <c r="AU115" i="17"/>
  <c r="AR115" i="17"/>
  <c r="AP115" i="17"/>
  <c r="AN115" i="17"/>
  <c r="AK115" i="17"/>
  <c r="AU114" i="17"/>
  <c r="AR114" i="17"/>
  <c r="AP114" i="17"/>
  <c r="AN114" i="17"/>
  <c r="AK114" i="17"/>
  <c r="AU113" i="17"/>
  <c r="AR113" i="17"/>
  <c r="AP113" i="17"/>
  <c r="AN113" i="17"/>
  <c r="AK113" i="17"/>
  <c r="AU112" i="17"/>
  <c r="AR112" i="17"/>
  <c r="AP112" i="17"/>
  <c r="AN112" i="17"/>
  <c r="AK112" i="17"/>
  <c r="AU111" i="17"/>
  <c r="AR111" i="17"/>
  <c r="AP111" i="17"/>
  <c r="AN111" i="17"/>
  <c r="AK111" i="17"/>
  <c r="AQ110" i="17"/>
  <c r="AL110" i="17"/>
  <c r="AQ109" i="17"/>
  <c r="AK109" i="17"/>
  <c r="AU106" i="17"/>
  <c r="AR106" i="17"/>
  <c r="AP106" i="17"/>
  <c r="AN106" i="17"/>
  <c r="AK106" i="17"/>
  <c r="AU105" i="17"/>
  <c r="AR105" i="17"/>
  <c r="AP105" i="17"/>
  <c r="AN105" i="17"/>
  <c r="AK105" i="17"/>
  <c r="AU104" i="17"/>
  <c r="AR104" i="17"/>
  <c r="AP104" i="17"/>
  <c r="AN104" i="17"/>
  <c r="AK104" i="17"/>
  <c r="AU103" i="17"/>
  <c r="AR103" i="17"/>
  <c r="AP103" i="17"/>
  <c r="AN103" i="17"/>
  <c r="AK103" i="17"/>
  <c r="AU102" i="17"/>
  <c r="AR102" i="17"/>
  <c r="AP102" i="17"/>
  <c r="AN102" i="17"/>
  <c r="AK102" i="17"/>
  <c r="AQ101" i="17"/>
  <c r="AL101" i="17"/>
  <c r="AQ100" i="17"/>
  <c r="AK100" i="17"/>
  <c r="AP96" i="17"/>
  <c r="AF123" i="17"/>
  <c r="AD123" i="17"/>
  <c r="AB123" i="17"/>
  <c r="Y123" i="17"/>
  <c r="AI123" i="17" s="1"/>
  <c r="AF122" i="17"/>
  <c r="AD122" i="17"/>
  <c r="AB122" i="17"/>
  <c r="Y122" i="17"/>
  <c r="AI122" i="17" s="1"/>
  <c r="AF121" i="17"/>
  <c r="AD121" i="17"/>
  <c r="AB121" i="17"/>
  <c r="Y121" i="17"/>
  <c r="AI121" i="17" s="1"/>
  <c r="AF120" i="17"/>
  <c r="AD120" i="17"/>
  <c r="AB120" i="17"/>
  <c r="Y120" i="17"/>
  <c r="AI120" i="17" s="1"/>
  <c r="AF119" i="17"/>
  <c r="AD119" i="17"/>
  <c r="AB119" i="17"/>
  <c r="Y119" i="17"/>
  <c r="AI119" i="17" s="1"/>
  <c r="AE118" i="17"/>
  <c r="Z118" i="17"/>
  <c r="AE117" i="17"/>
  <c r="Y117" i="17"/>
  <c r="AF115" i="17"/>
  <c r="AD115" i="17"/>
  <c r="AB115" i="17"/>
  <c r="Y115" i="17"/>
  <c r="AI115" i="17" s="1"/>
  <c r="AF114" i="17"/>
  <c r="AD114" i="17"/>
  <c r="AB114" i="17"/>
  <c r="Y114" i="17"/>
  <c r="AI114" i="17" s="1"/>
  <c r="AF113" i="17"/>
  <c r="AD113" i="17"/>
  <c r="AB113" i="17"/>
  <c r="Y113" i="17"/>
  <c r="AI113" i="17" s="1"/>
  <c r="AF112" i="17"/>
  <c r="AD112" i="17"/>
  <c r="AB112" i="17"/>
  <c r="Y112" i="17"/>
  <c r="AI112" i="17" s="1"/>
  <c r="AF111" i="17"/>
  <c r="AD111" i="17"/>
  <c r="AB111" i="17"/>
  <c r="Y111" i="17"/>
  <c r="AI111" i="17" s="1"/>
  <c r="AE110" i="17"/>
  <c r="Z110" i="17"/>
  <c r="AE109" i="17"/>
  <c r="Y109" i="17"/>
  <c r="AF106" i="17"/>
  <c r="AD106" i="17"/>
  <c r="AB106" i="17"/>
  <c r="Y106" i="17"/>
  <c r="AI106" i="17" s="1"/>
  <c r="AF105" i="17"/>
  <c r="AD105" i="17"/>
  <c r="AB105" i="17"/>
  <c r="Y105" i="17"/>
  <c r="AI105" i="17" s="1"/>
  <c r="AF104" i="17"/>
  <c r="AD104" i="17"/>
  <c r="AB104" i="17"/>
  <c r="Y104" i="17"/>
  <c r="AI104" i="17" s="1"/>
  <c r="AF103" i="17"/>
  <c r="AD103" i="17"/>
  <c r="AB103" i="17"/>
  <c r="Y103" i="17"/>
  <c r="AI103" i="17" s="1"/>
  <c r="AF102" i="17"/>
  <c r="AD102" i="17"/>
  <c r="AB102" i="17"/>
  <c r="Y102" i="17"/>
  <c r="AI102" i="17" s="1"/>
  <c r="AE101" i="17"/>
  <c r="Z101" i="17"/>
  <c r="AE100" i="17"/>
  <c r="Y100" i="17"/>
  <c r="AP85" i="17"/>
  <c r="AD77" i="17"/>
  <c r="AD51" i="17"/>
  <c r="D62" i="3"/>
  <c r="L74" i="3"/>
  <c r="K74" i="3"/>
  <c r="J74" i="3"/>
  <c r="I74" i="3"/>
  <c r="G74" i="3"/>
  <c r="F74" i="3"/>
  <c r="E74" i="3"/>
  <c r="L73" i="3"/>
  <c r="K73" i="3"/>
  <c r="J73" i="3"/>
  <c r="I73" i="3"/>
  <c r="G73" i="3"/>
  <c r="F73" i="3"/>
  <c r="E73" i="3"/>
  <c r="L72" i="3"/>
  <c r="K72" i="3"/>
  <c r="J72" i="3"/>
  <c r="I72" i="3"/>
  <c r="G72" i="3"/>
  <c r="F72" i="3"/>
  <c r="E72" i="3"/>
  <c r="L71" i="3"/>
  <c r="K71" i="3"/>
  <c r="J71" i="3"/>
  <c r="I71" i="3"/>
  <c r="G71" i="3"/>
  <c r="F71" i="3"/>
  <c r="E71" i="3"/>
  <c r="L70" i="3"/>
  <c r="K70" i="3"/>
  <c r="J70" i="3"/>
  <c r="I70" i="3"/>
  <c r="G70" i="3"/>
  <c r="F70" i="3"/>
  <c r="E70" i="3"/>
  <c r="L69" i="3"/>
  <c r="K69" i="3"/>
  <c r="J69" i="3"/>
  <c r="I69" i="3"/>
  <c r="G69" i="3"/>
  <c r="F69" i="3"/>
  <c r="E69" i="3"/>
  <c r="L68" i="3"/>
  <c r="K68" i="3"/>
  <c r="J68" i="3"/>
  <c r="I68" i="3"/>
  <c r="G68" i="3"/>
  <c r="F68" i="3"/>
  <c r="E68" i="3"/>
  <c r="L67" i="3"/>
  <c r="K67" i="3"/>
  <c r="J67" i="3"/>
  <c r="I67" i="3"/>
  <c r="G67" i="3"/>
  <c r="F67" i="3"/>
  <c r="E67" i="3"/>
  <c r="L66" i="3"/>
  <c r="K66" i="3"/>
  <c r="J66" i="3"/>
  <c r="I66" i="3"/>
  <c r="G66" i="3"/>
  <c r="F66" i="3"/>
  <c r="E66" i="3"/>
  <c r="L65" i="3"/>
  <c r="K65" i="3"/>
  <c r="J65" i="3"/>
  <c r="I65" i="3"/>
  <c r="G65" i="3"/>
  <c r="F65" i="3"/>
  <c r="E65" i="3"/>
  <c r="L64" i="3"/>
  <c r="K64" i="3"/>
  <c r="J64" i="3"/>
  <c r="I64" i="3"/>
  <c r="G64" i="3"/>
  <c r="F64" i="3"/>
  <c r="E64" i="3"/>
  <c r="L63" i="3"/>
  <c r="K63" i="3"/>
  <c r="J63" i="3"/>
  <c r="I63" i="3"/>
  <c r="G63" i="3"/>
  <c r="F63" i="3"/>
  <c r="E63" i="3"/>
  <c r="L62" i="3"/>
  <c r="K62" i="3"/>
  <c r="J62" i="3"/>
  <c r="I62" i="3"/>
  <c r="G62" i="3"/>
  <c r="F62" i="3"/>
  <c r="E62" i="3"/>
  <c r="L61" i="3"/>
  <c r="K61" i="3"/>
  <c r="J61" i="3"/>
  <c r="I61" i="3"/>
  <c r="G61" i="3"/>
  <c r="F61" i="3"/>
  <c r="E61" i="3"/>
  <c r="L60" i="3"/>
  <c r="K60" i="3"/>
  <c r="J60" i="3"/>
  <c r="I60" i="3"/>
  <c r="G60" i="3"/>
  <c r="F60" i="3"/>
  <c r="E60" i="3"/>
  <c r="L59" i="3"/>
  <c r="K59" i="3"/>
  <c r="J59" i="3"/>
  <c r="I59" i="3"/>
  <c r="G59" i="3"/>
  <c r="F59" i="3"/>
  <c r="E59" i="3"/>
  <c r="L57" i="3"/>
  <c r="K57" i="3"/>
  <c r="J57" i="3"/>
  <c r="I57" i="3"/>
  <c r="G57" i="3"/>
  <c r="F57" i="3"/>
  <c r="E57" i="3"/>
  <c r="L56" i="3"/>
  <c r="K56" i="3"/>
  <c r="J56" i="3"/>
  <c r="I56" i="3"/>
  <c r="G56" i="3"/>
  <c r="F56" i="3"/>
  <c r="E56" i="3"/>
  <c r="L55" i="3"/>
  <c r="K55" i="3"/>
  <c r="J55" i="3"/>
  <c r="I55" i="3"/>
  <c r="G55" i="3"/>
  <c r="F55" i="3"/>
  <c r="E55" i="3"/>
  <c r="L54" i="3"/>
  <c r="K54" i="3"/>
  <c r="J54" i="3"/>
  <c r="I54" i="3"/>
  <c r="G54" i="3"/>
  <c r="F54" i="3"/>
  <c r="E54" i="3"/>
  <c r="L53" i="3"/>
  <c r="K53" i="3"/>
  <c r="J53" i="3"/>
  <c r="I53" i="3"/>
  <c r="G53" i="3"/>
  <c r="F53" i="3"/>
  <c r="E53" i="3"/>
  <c r="L52" i="3"/>
  <c r="K52" i="3"/>
  <c r="J52" i="3"/>
  <c r="I52" i="3"/>
  <c r="G52" i="3"/>
  <c r="F52" i="3"/>
  <c r="E52" i="3"/>
  <c r="L51" i="3"/>
  <c r="K51" i="3"/>
  <c r="J51" i="3"/>
  <c r="I51" i="3"/>
  <c r="G51" i="3"/>
  <c r="F51" i="3"/>
  <c r="E51" i="3"/>
  <c r="L50" i="3"/>
  <c r="K50" i="3"/>
  <c r="J50" i="3"/>
  <c r="I50" i="3"/>
  <c r="G50" i="3"/>
  <c r="F50" i="3"/>
  <c r="E50" i="3"/>
  <c r="L49" i="3"/>
  <c r="K49" i="3"/>
  <c r="J49" i="3"/>
  <c r="I49" i="3"/>
  <c r="G49" i="3"/>
  <c r="F49" i="3"/>
  <c r="E49" i="3"/>
  <c r="L48" i="3"/>
  <c r="K48" i="3"/>
  <c r="J48" i="3"/>
  <c r="I48" i="3"/>
  <c r="G48" i="3"/>
  <c r="F48" i="3"/>
  <c r="E48" i="3"/>
  <c r="L47" i="3"/>
  <c r="K47" i="3"/>
  <c r="J47" i="3"/>
  <c r="I47" i="3"/>
  <c r="G47" i="3"/>
  <c r="F47" i="3"/>
  <c r="E47" i="3"/>
  <c r="L46" i="3"/>
  <c r="K46" i="3"/>
  <c r="J46" i="3"/>
  <c r="I46" i="3"/>
  <c r="G46" i="3"/>
  <c r="F46" i="3"/>
  <c r="E46" i="3"/>
  <c r="L45" i="3"/>
  <c r="K45" i="3"/>
  <c r="J45" i="3"/>
  <c r="I45" i="3"/>
  <c r="G45" i="3"/>
  <c r="F45" i="3"/>
  <c r="E45" i="3"/>
  <c r="L44" i="3"/>
  <c r="K44" i="3"/>
  <c r="J44" i="3"/>
  <c r="I44" i="3"/>
  <c r="G44" i="3"/>
  <c r="F44" i="3"/>
  <c r="E44" i="3"/>
  <c r="L43" i="3"/>
  <c r="K43" i="3"/>
  <c r="J43" i="3"/>
  <c r="I43" i="3"/>
  <c r="G43" i="3"/>
  <c r="F43" i="3"/>
  <c r="E43" i="3"/>
  <c r="L42" i="3"/>
  <c r="K42" i="3"/>
  <c r="J42" i="3"/>
  <c r="I42" i="3"/>
  <c r="G42" i="3"/>
  <c r="F42" i="3"/>
  <c r="E42" i="3"/>
  <c r="D24" i="3"/>
  <c r="L36" i="3"/>
  <c r="K36" i="3"/>
  <c r="J36" i="3"/>
  <c r="I36" i="3"/>
  <c r="G36" i="3"/>
  <c r="F36" i="3"/>
  <c r="E36" i="3"/>
  <c r="L35" i="3"/>
  <c r="K35" i="3"/>
  <c r="J35" i="3"/>
  <c r="I35" i="3"/>
  <c r="G35" i="3"/>
  <c r="F35" i="3"/>
  <c r="E35" i="3"/>
  <c r="L34" i="3"/>
  <c r="K34" i="3"/>
  <c r="J34" i="3"/>
  <c r="I34" i="3"/>
  <c r="G34" i="3"/>
  <c r="F34" i="3"/>
  <c r="E34" i="3"/>
  <c r="L33" i="3"/>
  <c r="K33" i="3"/>
  <c r="J33" i="3"/>
  <c r="I33" i="3"/>
  <c r="G33" i="3"/>
  <c r="F33" i="3"/>
  <c r="E33" i="3"/>
  <c r="L32" i="3"/>
  <c r="K32" i="3"/>
  <c r="J32" i="3"/>
  <c r="I32" i="3"/>
  <c r="G32" i="3"/>
  <c r="F32" i="3"/>
  <c r="E32" i="3"/>
  <c r="L31" i="3"/>
  <c r="K31" i="3"/>
  <c r="J31" i="3"/>
  <c r="I31" i="3"/>
  <c r="G31" i="3"/>
  <c r="F31" i="3"/>
  <c r="E31" i="3"/>
  <c r="L30" i="3"/>
  <c r="K30" i="3"/>
  <c r="J30" i="3"/>
  <c r="I30" i="3"/>
  <c r="G30" i="3"/>
  <c r="F30" i="3"/>
  <c r="E30" i="3"/>
  <c r="L29" i="3"/>
  <c r="K29" i="3"/>
  <c r="J29" i="3"/>
  <c r="I29" i="3"/>
  <c r="G29" i="3"/>
  <c r="F29" i="3"/>
  <c r="E29" i="3"/>
  <c r="L28" i="3"/>
  <c r="K28" i="3"/>
  <c r="J28" i="3"/>
  <c r="I28" i="3"/>
  <c r="G28" i="3"/>
  <c r="F28" i="3"/>
  <c r="E28" i="3"/>
  <c r="L27" i="3"/>
  <c r="K27" i="3"/>
  <c r="J27" i="3"/>
  <c r="I27" i="3"/>
  <c r="G27" i="3"/>
  <c r="F27" i="3"/>
  <c r="E27" i="3"/>
  <c r="L26" i="3"/>
  <c r="K26" i="3"/>
  <c r="J26" i="3"/>
  <c r="I26" i="3"/>
  <c r="G26" i="3"/>
  <c r="F26" i="3"/>
  <c r="E26" i="3"/>
  <c r="L25" i="3"/>
  <c r="K25" i="3"/>
  <c r="J25" i="3"/>
  <c r="I25" i="3"/>
  <c r="G25" i="3"/>
  <c r="F25" i="3"/>
  <c r="E25" i="3"/>
  <c r="L24" i="3"/>
  <c r="K24" i="3"/>
  <c r="J24" i="3"/>
  <c r="I24" i="3"/>
  <c r="G24" i="3"/>
  <c r="F24" i="3"/>
  <c r="E24" i="3"/>
  <c r="L23" i="3"/>
  <c r="K23" i="3"/>
  <c r="J23" i="3"/>
  <c r="I23" i="3"/>
  <c r="G23" i="3"/>
  <c r="F23" i="3"/>
  <c r="E23" i="3"/>
  <c r="L22" i="3"/>
  <c r="K22" i="3"/>
  <c r="J22" i="3"/>
  <c r="I22" i="3"/>
  <c r="G22" i="3"/>
  <c r="F22" i="3"/>
  <c r="E22" i="3"/>
  <c r="L21" i="3"/>
  <c r="K21" i="3"/>
  <c r="J21" i="3"/>
  <c r="I21" i="3"/>
  <c r="G21" i="3"/>
  <c r="F21" i="3"/>
  <c r="E21" i="3"/>
  <c r="O76" i="10"/>
  <c r="N76" i="10"/>
  <c r="M76" i="10"/>
  <c r="L76" i="10"/>
  <c r="J76" i="10"/>
  <c r="H76" i="10"/>
  <c r="G76" i="10"/>
  <c r="O75" i="10"/>
  <c r="N75" i="10"/>
  <c r="M75" i="10"/>
  <c r="L75" i="10"/>
  <c r="J75" i="10"/>
  <c r="H75" i="10"/>
  <c r="G75" i="10"/>
  <c r="O74" i="10"/>
  <c r="N74" i="10"/>
  <c r="M74" i="10"/>
  <c r="L74" i="10"/>
  <c r="J74" i="10"/>
  <c r="H74" i="10"/>
  <c r="G74" i="10"/>
  <c r="O73" i="10"/>
  <c r="N73" i="10"/>
  <c r="M73" i="10"/>
  <c r="L73" i="10"/>
  <c r="J73" i="10"/>
  <c r="H73" i="10"/>
  <c r="G73" i="10"/>
  <c r="O72" i="10"/>
  <c r="N72" i="10"/>
  <c r="M72" i="10"/>
  <c r="L72" i="10"/>
  <c r="J72" i="10"/>
  <c r="H72" i="10"/>
  <c r="G72" i="10"/>
  <c r="O71" i="10"/>
  <c r="N71" i="10"/>
  <c r="M71" i="10"/>
  <c r="L71" i="10"/>
  <c r="J71" i="10"/>
  <c r="H71" i="10"/>
  <c r="G71" i="10"/>
  <c r="O70" i="10"/>
  <c r="N70" i="10"/>
  <c r="M70" i="10"/>
  <c r="L70" i="10"/>
  <c r="J70" i="10"/>
  <c r="H70" i="10"/>
  <c r="G70" i="10"/>
  <c r="O68" i="10"/>
  <c r="N68" i="10"/>
  <c r="M68" i="10"/>
  <c r="L68" i="10"/>
  <c r="J68" i="10"/>
  <c r="H68" i="10"/>
  <c r="G68" i="10"/>
  <c r="O67" i="10"/>
  <c r="N67" i="10"/>
  <c r="M67" i="10"/>
  <c r="L67" i="10"/>
  <c r="J67" i="10"/>
  <c r="H67" i="10"/>
  <c r="G67" i="10"/>
  <c r="O66" i="10"/>
  <c r="N66" i="10"/>
  <c r="M66" i="10"/>
  <c r="L66" i="10"/>
  <c r="J66" i="10"/>
  <c r="H66" i="10"/>
  <c r="G66" i="10"/>
  <c r="O65" i="10"/>
  <c r="N65" i="10"/>
  <c r="M65" i="10"/>
  <c r="L65" i="10"/>
  <c r="J65" i="10"/>
  <c r="H65" i="10"/>
  <c r="G65" i="10"/>
  <c r="O64" i="10"/>
  <c r="N64" i="10"/>
  <c r="M64" i="10"/>
  <c r="L64" i="10"/>
  <c r="J64" i="10"/>
  <c r="H64" i="10"/>
  <c r="G64" i="10"/>
  <c r="O63" i="10"/>
  <c r="N63" i="10"/>
  <c r="M63" i="10"/>
  <c r="L63" i="10"/>
  <c r="J63" i="10"/>
  <c r="H63" i="10"/>
  <c r="G63" i="10"/>
  <c r="O62" i="10"/>
  <c r="N62" i="10"/>
  <c r="M62" i="10"/>
  <c r="L62" i="10"/>
  <c r="J62" i="10"/>
  <c r="H62" i="10"/>
  <c r="G62" i="10"/>
  <c r="O60" i="10"/>
  <c r="N60" i="10"/>
  <c r="M60" i="10"/>
  <c r="L60" i="10"/>
  <c r="J60" i="10"/>
  <c r="H60" i="10"/>
  <c r="G60" i="10"/>
  <c r="O59" i="10"/>
  <c r="N59" i="10"/>
  <c r="M59" i="10"/>
  <c r="L59" i="10"/>
  <c r="J59" i="10"/>
  <c r="H59" i="10"/>
  <c r="G59" i="10"/>
  <c r="O58" i="10"/>
  <c r="N58" i="10"/>
  <c r="M58" i="10"/>
  <c r="L58" i="10"/>
  <c r="J58" i="10"/>
  <c r="H58" i="10"/>
  <c r="G58" i="10"/>
  <c r="O57" i="10"/>
  <c r="N57" i="10"/>
  <c r="M57" i="10"/>
  <c r="L57" i="10"/>
  <c r="J57" i="10"/>
  <c r="H57" i="10"/>
  <c r="G57" i="10"/>
  <c r="O56" i="10"/>
  <c r="N56" i="10"/>
  <c r="M56" i="10"/>
  <c r="L56" i="10"/>
  <c r="J56" i="10"/>
  <c r="H56" i="10"/>
  <c r="G56" i="10"/>
  <c r="O55" i="10"/>
  <c r="N55" i="10"/>
  <c r="M55" i="10"/>
  <c r="L55" i="10"/>
  <c r="J55" i="10"/>
  <c r="H55" i="10"/>
  <c r="G55" i="10"/>
  <c r="O54" i="10"/>
  <c r="N54" i="10"/>
  <c r="M54" i="10"/>
  <c r="L54" i="10"/>
  <c r="J54" i="10"/>
  <c r="H54" i="10"/>
  <c r="G54" i="10"/>
  <c r="O52" i="10"/>
  <c r="N52" i="10"/>
  <c r="M52" i="10"/>
  <c r="L52" i="10"/>
  <c r="J52" i="10"/>
  <c r="H52" i="10"/>
  <c r="G52" i="10"/>
  <c r="O51" i="10"/>
  <c r="N51" i="10"/>
  <c r="M51" i="10"/>
  <c r="L51" i="10"/>
  <c r="J51" i="10"/>
  <c r="H51" i="10"/>
  <c r="G51" i="10"/>
  <c r="O50" i="10"/>
  <c r="N50" i="10"/>
  <c r="M50" i="10"/>
  <c r="L50" i="10"/>
  <c r="J50" i="10"/>
  <c r="H50" i="10"/>
  <c r="G50" i="10"/>
  <c r="O49" i="10"/>
  <c r="N49" i="10"/>
  <c r="M49" i="10"/>
  <c r="L49" i="10"/>
  <c r="J49" i="10"/>
  <c r="H49" i="10"/>
  <c r="G49" i="10"/>
  <c r="O48" i="10"/>
  <c r="N48" i="10"/>
  <c r="M48" i="10"/>
  <c r="L48" i="10"/>
  <c r="J48" i="10"/>
  <c r="H48" i="10"/>
  <c r="G48" i="10"/>
  <c r="O47" i="10"/>
  <c r="N47" i="10"/>
  <c r="M47" i="10"/>
  <c r="L47" i="10"/>
  <c r="J47" i="10"/>
  <c r="H47" i="10"/>
  <c r="G47" i="10"/>
  <c r="O46" i="10"/>
  <c r="N46" i="10"/>
  <c r="M46" i="10"/>
  <c r="L46" i="10"/>
  <c r="J46" i="10"/>
  <c r="H46" i="10"/>
  <c r="G46" i="10"/>
  <c r="J44" i="10"/>
  <c r="Y36" i="10"/>
  <c r="X36" i="10"/>
  <c r="W36" i="10"/>
  <c r="V36" i="10"/>
  <c r="T36" i="10"/>
  <c r="R36" i="10"/>
  <c r="Q36" i="10"/>
  <c r="Y35" i="10"/>
  <c r="X35" i="10"/>
  <c r="W35" i="10"/>
  <c r="V35" i="10"/>
  <c r="T35" i="10"/>
  <c r="R35" i="10"/>
  <c r="Q35" i="10"/>
  <c r="Y34" i="10"/>
  <c r="X34" i="10"/>
  <c r="W34" i="10"/>
  <c r="V34" i="10"/>
  <c r="T34" i="10"/>
  <c r="R34" i="10"/>
  <c r="Q34" i="10"/>
  <c r="Y33" i="10"/>
  <c r="X33" i="10"/>
  <c r="W33" i="10"/>
  <c r="V33" i="10"/>
  <c r="T33" i="10"/>
  <c r="R33" i="10"/>
  <c r="Q33" i="10"/>
  <c r="Y32" i="10"/>
  <c r="X32" i="10"/>
  <c r="W32" i="10"/>
  <c r="V32" i="10"/>
  <c r="T32" i="10"/>
  <c r="R32" i="10"/>
  <c r="Q32" i="10"/>
  <c r="Y31" i="10"/>
  <c r="X31" i="10"/>
  <c r="W31" i="10"/>
  <c r="V31" i="10"/>
  <c r="T31" i="10"/>
  <c r="R31" i="10"/>
  <c r="Q31" i="10"/>
  <c r="Y30" i="10"/>
  <c r="X30" i="10"/>
  <c r="W30" i="10"/>
  <c r="V30" i="10"/>
  <c r="T30" i="10"/>
  <c r="R30" i="10"/>
  <c r="Q30" i="10"/>
  <c r="I13" i="32" s="1"/>
  <c r="Y28" i="10"/>
  <c r="X28" i="10"/>
  <c r="W28" i="10"/>
  <c r="V28" i="10"/>
  <c r="T28" i="10"/>
  <c r="R28" i="10"/>
  <c r="Q28" i="10"/>
  <c r="Y27" i="10"/>
  <c r="X27" i="10"/>
  <c r="W27" i="10"/>
  <c r="V27" i="10"/>
  <c r="T27" i="10"/>
  <c r="R27" i="10"/>
  <c r="Q27" i="10"/>
  <c r="Y26" i="10"/>
  <c r="X26" i="10"/>
  <c r="W26" i="10"/>
  <c r="V26" i="10"/>
  <c r="T26" i="10"/>
  <c r="R26" i="10"/>
  <c r="Q26" i="10"/>
  <c r="Y25" i="10"/>
  <c r="X25" i="10"/>
  <c r="W25" i="10"/>
  <c r="V25" i="10"/>
  <c r="T25" i="10"/>
  <c r="R25" i="10"/>
  <c r="Q25" i="10"/>
  <c r="Y24" i="10"/>
  <c r="X24" i="10"/>
  <c r="W24" i="10"/>
  <c r="V24" i="10"/>
  <c r="T24" i="10"/>
  <c r="R24" i="10"/>
  <c r="Q24" i="10"/>
  <c r="Y23" i="10"/>
  <c r="X23" i="10"/>
  <c r="W23" i="10"/>
  <c r="V23" i="10"/>
  <c r="T23" i="10"/>
  <c r="R23" i="10"/>
  <c r="Q23" i="10"/>
  <c r="Y22" i="10"/>
  <c r="X22" i="10"/>
  <c r="W22" i="10"/>
  <c r="V22" i="10"/>
  <c r="T22" i="10"/>
  <c r="R22" i="10"/>
  <c r="Q22" i="10"/>
  <c r="I12" i="32" s="1"/>
  <c r="Y20" i="10"/>
  <c r="X20" i="10"/>
  <c r="W20" i="10"/>
  <c r="V20" i="10"/>
  <c r="T20" i="10"/>
  <c r="R20" i="10"/>
  <c r="Q20" i="10"/>
  <c r="Y19" i="10"/>
  <c r="X19" i="10"/>
  <c r="W19" i="10"/>
  <c r="V19" i="10"/>
  <c r="T19" i="10"/>
  <c r="R19" i="10"/>
  <c r="Q19" i="10"/>
  <c r="Y18" i="10"/>
  <c r="X18" i="10"/>
  <c r="W18" i="10"/>
  <c r="V18" i="10"/>
  <c r="T18" i="10"/>
  <c r="R18" i="10"/>
  <c r="Q18" i="10"/>
  <c r="Y17" i="10"/>
  <c r="X17" i="10"/>
  <c r="W17" i="10"/>
  <c r="V17" i="10"/>
  <c r="T17" i="10"/>
  <c r="R17" i="10"/>
  <c r="Q17" i="10"/>
  <c r="Y16" i="10"/>
  <c r="X16" i="10"/>
  <c r="W16" i="10"/>
  <c r="V16" i="10"/>
  <c r="T16" i="10"/>
  <c r="R16" i="10"/>
  <c r="Q16" i="10"/>
  <c r="Y15" i="10"/>
  <c r="X15" i="10"/>
  <c r="W15" i="10"/>
  <c r="V15" i="10"/>
  <c r="T15" i="10"/>
  <c r="R15" i="10"/>
  <c r="Q15" i="10"/>
  <c r="Y14" i="10"/>
  <c r="X14" i="10"/>
  <c r="W14" i="10"/>
  <c r="V14" i="10"/>
  <c r="T14" i="10"/>
  <c r="R14" i="10"/>
  <c r="Q14" i="10"/>
  <c r="I11" i="32" s="1"/>
  <c r="Y12" i="10"/>
  <c r="X12" i="10"/>
  <c r="W12" i="10"/>
  <c r="V12" i="10"/>
  <c r="T12" i="10"/>
  <c r="R12" i="10"/>
  <c r="Q12" i="10"/>
  <c r="Y11" i="10"/>
  <c r="X11" i="10"/>
  <c r="W11" i="10"/>
  <c r="V11" i="10"/>
  <c r="T11" i="10"/>
  <c r="R11" i="10"/>
  <c r="Q11" i="10"/>
  <c r="Y10" i="10"/>
  <c r="X10" i="10"/>
  <c r="W10" i="10"/>
  <c r="V10" i="10"/>
  <c r="T10" i="10"/>
  <c r="R10" i="10"/>
  <c r="Q10" i="10"/>
  <c r="Y9" i="10"/>
  <c r="X9" i="10"/>
  <c r="W9" i="10"/>
  <c r="V9" i="10"/>
  <c r="T9" i="10"/>
  <c r="R9" i="10"/>
  <c r="Q9" i="10"/>
  <c r="Y8" i="10"/>
  <c r="X8" i="10"/>
  <c r="W8" i="10"/>
  <c r="V8" i="10"/>
  <c r="T8" i="10"/>
  <c r="R8" i="10"/>
  <c r="Q8" i="10"/>
  <c r="Y7" i="10"/>
  <c r="X7" i="10"/>
  <c r="W7" i="10"/>
  <c r="V7" i="10"/>
  <c r="T7" i="10"/>
  <c r="R7" i="10"/>
  <c r="Q7" i="10"/>
  <c r="Y6" i="10"/>
  <c r="X6" i="10"/>
  <c r="W6" i="10"/>
  <c r="V6" i="10"/>
  <c r="T6" i="10"/>
  <c r="L4" i="10" s="1"/>
  <c r="R6" i="10"/>
  <c r="Q6" i="10"/>
  <c r="T4" i="10"/>
  <c r="X25" i="19"/>
  <c r="X22" i="19"/>
  <c r="X19" i="19"/>
  <c r="X16" i="19"/>
  <c r="J25" i="19"/>
  <c r="J22" i="19"/>
  <c r="J19" i="19"/>
  <c r="J16" i="19"/>
  <c r="AD10" i="19"/>
  <c r="AD8" i="19"/>
  <c r="Z10" i="19"/>
  <c r="Z8" i="19"/>
  <c r="V10" i="19"/>
  <c r="V8" i="19"/>
  <c r="R10" i="19"/>
  <c r="R8" i="19"/>
  <c r="N10" i="19"/>
  <c r="N8" i="19"/>
  <c r="J10" i="19"/>
  <c r="J8" i="19"/>
  <c r="F10" i="19"/>
  <c r="F8" i="19"/>
  <c r="B10" i="19"/>
  <c r="B8" i="19"/>
  <c r="AP29" i="17"/>
  <c r="AU97" i="17"/>
  <c r="AR97" i="17"/>
  <c r="AP97" i="17"/>
  <c r="AN97" i="17"/>
  <c r="AK97" i="17"/>
  <c r="AU96" i="17"/>
  <c r="AR96" i="17"/>
  <c r="AN96" i="17"/>
  <c r="AK96" i="17"/>
  <c r="AU95" i="17"/>
  <c r="AR95" i="17"/>
  <c r="AP95" i="17"/>
  <c r="AN95" i="17"/>
  <c r="AK95" i="17"/>
  <c r="AU94" i="17"/>
  <c r="AR94" i="17"/>
  <c r="AP94" i="17"/>
  <c r="AN94" i="17"/>
  <c r="AK94" i="17"/>
  <c r="AU93" i="17"/>
  <c r="AR93" i="17"/>
  <c r="AP93" i="17"/>
  <c r="AN93" i="17"/>
  <c r="AK93" i="17"/>
  <c r="AU69" i="17"/>
  <c r="AR69" i="17"/>
  <c r="AP69" i="17"/>
  <c r="AN69" i="17"/>
  <c r="AK69" i="17"/>
  <c r="AU68" i="17"/>
  <c r="AR68" i="17"/>
  <c r="AP68" i="17"/>
  <c r="AN68" i="17"/>
  <c r="AK68" i="17"/>
  <c r="AU67" i="17"/>
  <c r="AR67" i="17"/>
  <c r="AP67" i="17"/>
  <c r="AN67" i="17"/>
  <c r="AK67" i="17"/>
  <c r="AU66" i="17"/>
  <c r="AR66" i="17"/>
  <c r="AP66" i="17"/>
  <c r="AN66" i="17"/>
  <c r="AK66" i="17"/>
  <c r="AU65" i="17"/>
  <c r="AR65" i="17"/>
  <c r="AP65" i="17"/>
  <c r="AN65" i="17"/>
  <c r="AK65" i="17"/>
  <c r="M13" i="17"/>
  <c r="M12" i="17"/>
  <c r="M11" i="17"/>
  <c r="M10" i="17"/>
  <c r="M9" i="17"/>
  <c r="M8" i="17"/>
  <c r="M7" i="17"/>
  <c r="M6" i="17"/>
  <c r="M5" i="17"/>
  <c r="M4" i="17"/>
  <c r="F5" i="14"/>
  <c r="H5" i="14"/>
  <c r="F9" i="14"/>
  <c r="H9" i="14"/>
  <c r="J9" i="14"/>
  <c r="J13" i="14"/>
  <c r="J25" i="14"/>
  <c r="J29" i="14"/>
  <c r="F38" i="14"/>
  <c r="J38" i="14"/>
  <c r="L38" i="14"/>
  <c r="N38" i="14"/>
  <c r="F39" i="14"/>
  <c r="J39" i="14"/>
  <c r="L39" i="14"/>
  <c r="N39" i="14"/>
  <c r="F40" i="14"/>
  <c r="J40" i="14"/>
  <c r="L40" i="14"/>
  <c r="N40" i="14"/>
  <c r="F41" i="14"/>
  <c r="J41" i="14"/>
  <c r="L41" i="14"/>
  <c r="N41" i="14"/>
  <c r="F5" i="25"/>
  <c r="H5" i="25"/>
  <c r="J5" i="25"/>
  <c r="F7" i="25"/>
  <c r="H7" i="25"/>
  <c r="J7" i="25"/>
  <c r="F9" i="25"/>
  <c r="H9" i="25"/>
  <c r="J9" i="25"/>
  <c r="F11" i="25"/>
  <c r="H11" i="25"/>
  <c r="J11" i="25"/>
  <c r="F13" i="25"/>
  <c r="H13" i="25"/>
  <c r="J13" i="25"/>
  <c r="F15" i="25"/>
  <c r="H15" i="25"/>
  <c r="J15" i="25"/>
  <c r="F17" i="25"/>
  <c r="H17" i="25"/>
  <c r="J17" i="25"/>
  <c r="F19" i="25"/>
  <c r="H19" i="25"/>
  <c r="J19" i="25"/>
  <c r="F21" i="25"/>
  <c r="H21" i="25"/>
  <c r="J21" i="25"/>
  <c r="F23" i="25"/>
  <c r="H23" i="25"/>
  <c r="J23" i="25"/>
  <c r="F25" i="25"/>
  <c r="H25" i="25"/>
  <c r="J25" i="25"/>
  <c r="F27" i="25"/>
  <c r="H27" i="25"/>
  <c r="J27" i="25"/>
  <c r="F29" i="25"/>
  <c r="H29" i="25"/>
  <c r="J29" i="25"/>
  <c r="F31" i="25"/>
  <c r="H31" i="25"/>
  <c r="J31" i="25"/>
  <c r="F33" i="25"/>
  <c r="H33" i="25"/>
  <c r="J33" i="25"/>
  <c r="F35" i="25"/>
  <c r="H35" i="25"/>
  <c r="J35" i="25"/>
  <c r="F40" i="25"/>
  <c r="J40" i="25"/>
  <c r="L40" i="25"/>
  <c r="N40" i="25"/>
  <c r="F41" i="25"/>
  <c r="J41" i="25"/>
  <c r="L41" i="25"/>
  <c r="N41" i="25"/>
  <c r="F42" i="25"/>
  <c r="J42" i="25"/>
  <c r="L42" i="25"/>
  <c r="N42" i="25"/>
  <c r="F43" i="25"/>
  <c r="J43" i="25"/>
  <c r="L43" i="25"/>
  <c r="N43" i="25"/>
  <c r="F5" i="24"/>
  <c r="H5" i="24"/>
  <c r="J5" i="24"/>
  <c r="F7" i="24"/>
  <c r="H7" i="24"/>
  <c r="J7" i="24"/>
  <c r="F9" i="24"/>
  <c r="H9" i="24"/>
  <c r="J9" i="24"/>
  <c r="F11" i="24"/>
  <c r="H11" i="24"/>
  <c r="J11" i="24"/>
  <c r="F13" i="24"/>
  <c r="H13" i="24"/>
  <c r="J13" i="24"/>
  <c r="F15" i="24"/>
  <c r="H15" i="24"/>
  <c r="J15" i="24"/>
  <c r="F17" i="24"/>
  <c r="H17" i="24"/>
  <c r="J17" i="24"/>
  <c r="F19" i="24"/>
  <c r="H19" i="24"/>
  <c r="J19" i="24"/>
  <c r="F21" i="24"/>
  <c r="H21" i="24"/>
  <c r="J21" i="24"/>
  <c r="F23" i="24"/>
  <c r="H23" i="24"/>
  <c r="J23" i="24"/>
  <c r="F25" i="24"/>
  <c r="H25" i="24"/>
  <c r="J25" i="24"/>
  <c r="F27" i="24"/>
  <c r="H27" i="24"/>
  <c r="J27" i="24"/>
  <c r="F29" i="24"/>
  <c r="H29" i="24"/>
  <c r="J29" i="24"/>
  <c r="F31" i="24"/>
  <c r="H31" i="24"/>
  <c r="J31" i="24"/>
  <c r="F33" i="24"/>
  <c r="H33" i="24"/>
  <c r="J33" i="24"/>
  <c r="F35" i="24"/>
  <c r="H35" i="24"/>
  <c r="J35" i="24"/>
  <c r="F40" i="24"/>
  <c r="J40" i="24"/>
  <c r="L40" i="24"/>
  <c r="N40" i="24"/>
  <c r="F41" i="24"/>
  <c r="J41" i="24"/>
  <c r="L41" i="24"/>
  <c r="N41" i="24"/>
  <c r="F42" i="24"/>
  <c r="J42" i="24"/>
  <c r="L42" i="24"/>
  <c r="N42" i="24"/>
  <c r="F43" i="24"/>
  <c r="J43" i="24"/>
  <c r="L43" i="24"/>
  <c r="N43" i="24"/>
  <c r="J5" i="23"/>
  <c r="J7" i="23"/>
  <c r="J9" i="23"/>
  <c r="J11" i="23"/>
  <c r="J13" i="23"/>
  <c r="J15" i="23"/>
  <c r="J17" i="23"/>
  <c r="J19" i="23"/>
  <c r="J21" i="23"/>
  <c r="J23" i="23"/>
  <c r="J25" i="23"/>
  <c r="J27" i="23"/>
  <c r="J29" i="23"/>
  <c r="J31" i="23"/>
  <c r="J33" i="23"/>
  <c r="J35" i="23"/>
  <c r="F40" i="23"/>
  <c r="J40" i="23"/>
  <c r="L40" i="23"/>
  <c r="N40" i="23"/>
  <c r="F41" i="23"/>
  <c r="J41" i="23"/>
  <c r="L41" i="23"/>
  <c r="N41" i="23"/>
  <c r="F42" i="23"/>
  <c r="J42" i="23"/>
  <c r="L42" i="23"/>
  <c r="N42" i="23"/>
  <c r="F43" i="23"/>
  <c r="J43" i="23"/>
  <c r="L43" i="23"/>
  <c r="N43" i="23"/>
  <c r="F5" i="1"/>
  <c r="H5" i="1"/>
  <c r="J5" i="1"/>
  <c r="F7" i="1"/>
  <c r="H7" i="1"/>
  <c r="J7" i="1"/>
  <c r="F9" i="1"/>
  <c r="H9" i="1"/>
  <c r="J9" i="1"/>
  <c r="F11" i="1"/>
  <c r="H11" i="1"/>
  <c r="J11" i="1"/>
  <c r="F13" i="1"/>
  <c r="H13" i="1"/>
  <c r="J13" i="1"/>
  <c r="F15" i="1"/>
  <c r="H15" i="1"/>
  <c r="J15" i="1"/>
  <c r="F17" i="1"/>
  <c r="H17" i="1"/>
  <c r="J17" i="1"/>
  <c r="F19" i="1"/>
  <c r="H19" i="1"/>
  <c r="J19" i="1"/>
  <c r="F21" i="1"/>
  <c r="H21" i="1"/>
  <c r="J21" i="1"/>
  <c r="F23" i="1"/>
  <c r="H23" i="1"/>
  <c r="J23" i="1"/>
  <c r="F25" i="1"/>
  <c r="H25" i="1"/>
  <c r="J25" i="1"/>
  <c r="F27" i="1"/>
  <c r="H27" i="1"/>
  <c r="J27" i="1"/>
  <c r="F29" i="1"/>
  <c r="H29" i="1"/>
  <c r="J29" i="1"/>
  <c r="F31" i="1"/>
  <c r="H31" i="1"/>
  <c r="J31" i="1"/>
  <c r="F33" i="1"/>
  <c r="H33" i="1"/>
  <c r="J33" i="1"/>
  <c r="F35" i="1"/>
  <c r="H35" i="1"/>
  <c r="J35" i="1"/>
  <c r="J40" i="1"/>
  <c r="L40" i="1"/>
  <c r="N40" i="1"/>
  <c r="F41" i="1"/>
  <c r="J41" i="1"/>
  <c r="L41" i="1"/>
  <c r="N41" i="1"/>
  <c r="F42" i="1"/>
  <c r="J42" i="1"/>
  <c r="L42" i="1"/>
  <c r="N42" i="1"/>
  <c r="F43" i="1"/>
  <c r="J43" i="1"/>
  <c r="L43" i="1"/>
  <c r="N43" i="1"/>
  <c r="AM18" i="19"/>
  <c r="AT18" i="19"/>
  <c r="AY18" i="19"/>
  <c r="BF18" i="19"/>
  <c r="AN19" i="19"/>
  <c r="AS19" i="19"/>
  <c r="AZ19" i="19"/>
  <c r="BE19" i="19"/>
  <c r="AM20" i="19"/>
  <c r="AW20" i="19" s="1"/>
  <c r="AP20" i="19"/>
  <c r="AR20" i="19"/>
  <c r="AT20" i="19"/>
  <c r="BB20" i="19"/>
  <c r="BD20" i="19"/>
  <c r="BF20" i="19"/>
  <c r="AM21" i="19"/>
  <c r="AP21" i="19"/>
  <c r="AR21" i="19"/>
  <c r="AT21" i="19"/>
  <c r="AW21" i="19"/>
  <c r="BB21" i="19"/>
  <c r="BD21" i="19"/>
  <c r="BF21" i="19"/>
  <c r="AM22" i="19"/>
  <c r="AW22" i="19" s="1"/>
  <c r="AP22" i="19"/>
  <c r="AR22" i="19"/>
  <c r="AT22" i="19"/>
  <c r="BB22" i="19"/>
  <c r="BD22" i="19"/>
  <c r="BF22" i="19"/>
  <c r="AM23" i="19"/>
  <c r="AW23" i="19" s="1"/>
  <c r="AP23" i="19"/>
  <c r="AR23" i="19"/>
  <c r="AT23" i="19"/>
  <c r="BB23" i="19"/>
  <c r="BD23" i="19"/>
  <c r="BF23" i="19"/>
  <c r="AM24" i="19"/>
  <c r="AP24" i="19"/>
  <c r="AR24" i="19"/>
  <c r="AT24" i="19"/>
  <c r="AW24" i="19"/>
  <c r="BB24" i="19"/>
  <c r="BD24" i="19"/>
  <c r="BF24" i="19"/>
  <c r="AM26" i="19"/>
  <c r="AT26" i="19"/>
  <c r="AY26" i="19"/>
  <c r="BF26" i="19"/>
  <c r="AN27" i="19"/>
  <c r="AS27" i="19"/>
  <c r="AZ27" i="19"/>
  <c r="BE27" i="19"/>
  <c r="AM28" i="19"/>
  <c r="AW28" i="19" s="1"/>
  <c r="AP28" i="19"/>
  <c r="AR28" i="19"/>
  <c r="AT28" i="19"/>
  <c r="BB28" i="19"/>
  <c r="BD28" i="19"/>
  <c r="BF28" i="19"/>
  <c r="AM29" i="19"/>
  <c r="AW29" i="19" s="1"/>
  <c r="AP29" i="19"/>
  <c r="AR29" i="19"/>
  <c r="AT29" i="19"/>
  <c r="BB29" i="19"/>
  <c r="BD29" i="19"/>
  <c r="BF29" i="19"/>
  <c r="AM30" i="19"/>
  <c r="AW30" i="19" s="1"/>
  <c r="AP30" i="19"/>
  <c r="AR30" i="19"/>
  <c r="AT30" i="19"/>
  <c r="BB30" i="19"/>
  <c r="BD30" i="19"/>
  <c r="BF30" i="19"/>
  <c r="AM31" i="19"/>
  <c r="AW31" i="19" s="1"/>
  <c r="AP31" i="19"/>
  <c r="AR31" i="19"/>
  <c r="AT31" i="19"/>
  <c r="BB31" i="19"/>
  <c r="BD31" i="19"/>
  <c r="BF31" i="19"/>
  <c r="AM32" i="19"/>
  <c r="AW32" i="19" s="1"/>
  <c r="AP32" i="19"/>
  <c r="AR32" i="19"/>
  <c r="AT32" i="19"/>
  <c r="BB32" i="19"/>
  <c r="BD32" i="19"/>
  <c r="BF32" i="19"/>
  <c r="AM39" i="19"/>
  <c r="AT39" i="19"/>
  <c r="AY39" i="19"/>
  <c r="BF39" i="19"/>
  <c r="AN40" i="19"/>
  <c r="AS40" i="19"/>
  <c r="AZ40" i="19"/>
  <c r="BE40" i="19"/>
  <c r="AM41" i="19"/>
  <c r="AW41" i="19" s="1"/>
  <c r="AP41" i="19"/>
  <c r="AR41" i="19"/>
  <c r="AT41" i="19"/>
  <c r="AY41" i="19"/>
  <c r="BI41" i="19" s="1"/>
  <c r="BB41" i="19"/>
  <c r="BD41" i="19"/>
  <c r="BF41" i="19"/>
  <c r="AM42" i="19"/>
  <c r="AW42" i="19" s="1"/>
  <c r="AP42" i="19"/>
  <c r="AR42" i="19"/>
  <c r="AT42" i="19"/>
  <c r="AY42" i="19"/>
  <c r="BB42" i="19"/>
  <c r="BD42" i="19"/>
  <c r="BF42" i="19"/>
  <c r="BI42" i="19"/>
  <c r="AM43" i="19"/>
  <c r="AW43" i="19" s="1"/>
  <c r="AP43" i="19"/>
  <c r="AR43" i="19"/>
  <c r="AT43" i="19"/>
  <c r="AY43" i="19"/>
  <c r="BI43" i="19" s="1"/>
  <c r="BB43" i="19"/>
  <c r="BD43" i="19"/>
  <c r="BF43" i="19"/>
  <c r="AM44" i="19"/>
  <c r="AW44" i="19" s="1"/>
  <c r="AP44" i="19"/>
  <c r="AR44" i="19"/>
  <c r="AT44" i="19"/>
  <c r="AY44" i="19"/>
  <c r="BI44" i="19" s="1"/>
  <c r="BB44" i="19"/>
  <c r="BD44" i="19"/>
  <c r="BF44" i="19"/>
  <c r="AM45" i="19"/>
  <c r="AW45" i="19" s="1"/>
  <c r="AP45" i="19"/>
  <c r="AR45" i="19"/>
  <c r="AT45" i="19"/>
  <c r="AY45" i="19"/>
  <c r="BI45" i="19" s="1"/>
  <c r="BB45" i="19"/>
  <c r="BD45" i="19"/>
  <c r="BF45" i="19"/>
  <c r="AM48" i="19"/>
  <c r="AT48" i="19"/>
  <c r="AN49" i="19"/>
  <c r="AS49" i="19"/>
  <c r="AM50" i="19"/>
  <c r="AW50" i="19" s="1"/>
  <c r="AP50" i="19"/>
  <c r="AR50" i="19"/>
  <c r="AT50" i="19"/>
  <c r="AM51" i="19"/>
  <c r="AW51" i="19" s="1"/>
  <c r="AP51" i="19"/>
  <c r="AR51" i="19"/>
  <c r="AT51" i="19"/>
  <c r="AM52" i="19"/>
  <c r="AW52" i="19" s="1"/>
  <c r="AP52" i="19"/>
  <c r="AR52" i="19"/>
  <c r="AT52" i="19"/>
  <c r="AM53" i="19"/>
  <c r="AW53" i="19" s="1"/>
  <c r="AP53" i="19"/>
  <c r="AR53" i="19"/>
  <c r="AT53" i="19"/>
  <c r="AM54" i="19"/>
  <c r="AW54" i="19" s="1"/>
  <c r="AP54" i="19"/>
  <c r="AR54" i="19"/>
  <c r="AT54" i="19"/>
  <c r="AR59" i="19"/>
  <c r="AR60" i="19"/>
  <c r="AR61" i="19"/>
  <c r="F4" i="17"/>
  <c r="F5" i="17"/>
  <c r="F6" i="17"/>
  <c r="F7" i="17"/>
  <c r="G4" i="17"/>
  <c r="G5" i="17"/>
  <c r="G6" i="17"/>
  <c r="G7" i="17"/>
  <c r="F8" i="17"/>
  <c r="G8" i="17"/>
  <c r="F9" i="17"/>
  <c r="G9" i="17"/>
  <c r="F10" i="17"/>
  <c r="F11" i="17"/>
  <c r="F12" i="17"/>
  <c r="F13" i="17"/>
  <c r="G10" i="17"/>
  <c r="G11" i="17"/>
  <c r="G12" i="17"/>
  <c r="G13" i="17"/>
  <c r="Y19" i="17"/>
  <c r="AI19" i="17" s="1"/>
  <c r="AB19" i="17"/>
  <c r="AD19" i="17"/>
  <c r="AF19" i="17"/>
  <c r="AK19" i="17"/>
  <c r="AN19" i="17"/>
  <c r="AP19" i="17"/>
  <c r="AR19" i="17"/>
  <c r="AU19" i="17"/>
  <c r="Y20" i="17"/>
  <c r="AI20" i="17" s="1"/>
  <c r="AB20" i="17"/>
  <c r="AD20" i="17"/>
  <c r="AF20" i="17"/>
  <c r="AK20" i="17"/>
  <c r="AN20" i="17"/>
  <c r="AP20" i="17"/>
  <c r="AR20" i="17"/>
  <c r="AU20" i="17"/>
  <c r="Y21" i="17"/>
  <c r="AI21" i="17" s="1"/>
  <c r="AB21" i="17"/>
  <c r="AD21" i="17"/>
  <c r="AF21" i="17"/>
  <c r="AK21" i="17"/>
  <c r="AN21" i="17"/>
  <c r="AP21" i="17"/>
  <c r="AR21" i="17"/>
  <c r="AU21" i="17"/>
  <c r="Y22" i="17"/>
  <c r="AI22" i="17" s="1"/>
  <c r="AB22" i="17"/>
  <c r="AD22" i="17"/>
  <c r="AF22" i="17"/>
  <c r="AK22" i="17"/>
  <c r="AN22" i="17"/>
  <c r="AP22" i="17"/>
  <c r="AR22" i="17"/>
  <c r="AU22" i="17"/>
  <c r="Y23" i="17"/>
  <c r="AI23" i="17" s="1"/>
  <c r="AB23" i="17"/>
  <c r="AD23" i="17"/>
  <c r="AF23" i="17"/>
  <c r="AK23" i="17"/>
  <c r="AN23" i="17"/>
  <c r="AP23" i="17"/>
  <c r="AR23" i="17"/>
  <c r="AU23" i="17"/>
  <c r="Y27" i="17"/>
  <c r="AB27" i="17"/>
  <c r="AD27" i="17"/>
  <c r="AF27" i="17"/>
  <c r="AI27" i="17"/>
  <c r="AK27" i="17"/>
  <c r="AN27" i="17"/>
  <c r="AP27" i="17"/>
  <c r="AR27" i="17"/>
  <c r="AU27" i="17"/>
  <c r="Y28" i="17"/>
  <c r="AI28" i="17" s="1"/>
  <c r="AB28" i="17"/>
  <c r="AD28" i="17"/>
  <c r="AF28" i="17"/>
  <c r="AK28" i="17"/>
  <c r="AN28" i="17"/>
  <c r="AP28" i="17"/>
  <c r="AR28" i="17"/>
  <c r="AU28" i="17"/>
  <c r="Y29" i="17"/>
  <c r="AI29" i="17" s="1"/>
  <c r="AB29" i="17"/>
  <c r="AD29" i="17"/>
  <c r="AF29" i="17"/>
  <c r="AK29" i="17"/>
  <c r="AN29" i="17"/>
  <c r="AR29" i="17"/>
  <c r="AU29" i="17"/>
  <c r="Y30" i="17"/>
  <c r="AI30" i="17" s="1"/>
  <c r="AB30" i="17"/>
  <c r="AD30" i="17"/>
  <c r="AF30" i="17"/>
  <c r="AK30" i="17"/>
  <c r="AP30" i="17"/>
  <c r="AR30" i="17"/>
  <c r="AU30" i="17"/>
  <c r="Y31" i="17"/>
  <c r="AI31" i="17" s="1"/>
  <c r="AB31" i="17"/>
  <c r="AD31" i="17"/>
  <c r="AF31" i="17"/>
  <c r="AK31" i="17"/>
  <c r="AN31" i="17"/>
  <c r="AP31" i="17"/>
  <c r="AR31" i="17"/>
  <c r="AU31" i="17"/>
  <c r="Y38" i="17"/>
  <c r="AI38" i="17" s="1"/>
  <c r="AB38" i="17"/>
  <c r="AD38" i="17"/>
  <c r="AF38" i="17"/>
  <c r="Y39" i="17"/>
  <c r="AI39" i="17" s="1"/>
  <c r="AB39" i="17"/>
  <c r="AD39" i="17"/>
  <c r="AF39" i="17"/>
  <c r="Y40" i="17"/>
  <c r="AI40" i="17" s="1"/>
  <c r="AB40" i="17"/>
  <c r="AD40" i="17"/>
  <c r="AF40" i="17"/>
  <c r="Y41" i="17"/>
  <c r="AI41" i="17" s="1"/>
  <c r="AB41" i="17"/>
  <c r="AD41" i="17"/>
  <c r="AF41" i="17"/>
  <c r="Y42" i="17"/>
  <c r="AI42" i="17" s="1"/>
  <c r="AB42" i="17"/>
  <c r="AD42" i="17"/>
  <c r="AF42" i="17"/>
  <c r="Y48" i="17"/>
  <c r="AI48" i="17" s="1"/>
  <c r="AB48" i="17"/>
  <c r="AD48" i="17"/>
  <c r="AF48" i="17"/>
  <c r="AK48" i="17"/>
  <c r="AN48" i="17"/>
  <c r="AP48" i="17"/>
  <c r="AR48" i="17"/>
  <c r="AU48" i="17"/>
  <c r="Y49" i="17"/>
  <c r="AI49" i="17" s="1"/>
  <c r="AB49" i="17"/>
  <c r="AD49" i="17"/>
  <c r="AF49" i="17"/>
  <c r="AK49" i="17"/>
  <c r="AN49" i="17"/>
  <c r="AP49" i="17"/>
  <c r="AR49" i="17"/>
  <c r="AU49" i="17"/>
  <c r="Y50" i="17"/>
  <c r="AI50" i="17" s="1"/>
  <c r="AB50" i="17"/>
  <c r="AD50" i="17"/>
  <c r="AF50" i="17"/>
  <c r="AK50" i="17"/>
  <c r="AN50" i="17"/>
  <c r="AP50" i="17"/>
  <c r="AR50" i="17"/>
  <c r="AU50" i="17"/>
  <c r="Y51" i="17"/>
  <c r="AI51" i="17" s="1"/>
  <c r="AB51" i="17"/>
  <c r="AF51" i="17"/>
  <c r="AK51" i="17"/>
  <c r="AN51" i="17"/>
  <c r="AP51" i="17"/>
  <c r="AR51" i="17"/>
  <c r="AU51" i="17"/>
  <c r="Y52" i="17"/>
  <c r="AI52" i="17" s="1"/>
  <c r="AB52" i="17"/>
  <c r="AD52" i="17"/>
  <c r="AF52" i="17"/>
  <c r="AK52" i="17"/>
  <c r="AN52" i="17"/>
  <c r="AP52" i="17"/>
  <c r="AR52" i="17"/>
  <c r="AU52" i="17"/>
  <c r="Y57" i="17"/>
  <c r="AI57" i="17" s="1"/>
  <c r="AB57" i="17"/>
  <c r="AD57" i="17"/>
  <c r="AF57" i="17"/>
  <c r="AK57" i="17"/>
  <c r="AN57" i="17"/>
  <c r="AP57" i="17"/>
  <c r="AR57" i="17"/>
  <c r="AU57" i="17"/>
  <c r="Y58" i="17"/>
  <c r="AI58" i="17" s="1"/>
  <c r="AB58" i="17"/>
  <c r="AD58" i="17"/>
  <c r="AF58" i="17"/>
  <c r="AK58" i="17"/>
  <c r="AN58" i="17"/>
  <c r="AP58" i="17"/>
  <c r="AR58" i="17"/>
  <c r="AU58" i="17"/>
  <c r="Y59" i="17"/>
  <c r="AI59" i="17" s="1"/>
  <c r="AB59" i="17"/>
  <c r="AD59" i="17"/>
  <c r="AF59" i="17"/>
  <c r="AK59" i="17"/>
  <c r="AN59" i="17"/>
  <c r="AP59" i="17"/>
  <c r="AR59" i="17"/>
  <c r="AU59" i="17"/>
  <c r="Y60" i="17"/>
  <c r="AI60" i="17" s="1"/>
  <c r="AD60" i="17"/>
  <c r="AF60" i="17"/>
  <c r="AK60" i="17"/>
  <c r="AN60" i="17"/>
  <c r="AP60" i="17"/>
  <c r="AR60" i="17"/>
  <c r="AU60" i="17"/>
  <c r="Y61" i="17"/>
  <c r="AI61" i="17" s="1"/>
  <c r="AB61" i="17"/>
  <c r="AD61" i="17"/>
  <c r="AF61" i="17"/>
  <c r="AK61" i="17"/>
  <c r="AN61" i="17"/>
  <c r="AP61" i="17"/>
  <c r="AR61" i="17"/>
  <c r="AU61" i="17"/>
  <c r="Y65" i="17"/>
  <c r="AI65" i="17" s="1"/>
  <c r="AB65" i="17"/>
  <c r="AD65" i="17"/>
  <c r="AF65" i="17"/>
  <c r="Y66" i="17"/>
  <c r="AI66" i="17" s="1"/>
  <c r="AB66" i="17"/>
  <c r="AD66" i="17"/>
  <c r="AF66" i="17"/>
  <c r="Y67" i="17"/>
  <c r="AI67" i="17" s="1"/>
  <c r="AB67" i="17"/>
  <c r="AD67" i="17"/>
  <c r="AF67" i="17"/>
  <c r="Y68" i="17"/>
  <c r="AI68" i="17" s="1"/>
  <c r="AB68" i="17"/>
  <c r="AD68" i="17"/>
  <c r="AF68" i="17"/>
  <c r="Y69" i="17"/>
  <c r="AI69" i="17" s="1"/>
  <c r="AB69" i="17"/>
  <c r="AD69" i="17"/>
  <c r="AF69" i="17"/>
  <c r="Y74" i="17"/>
  <c r="AI74" i="17" s="1"/>
  <c r="AB74" i="17"/>
  <c r="AD74" i="17"/>
  <c r="AF74" i="17"/>
  <c r="AK74" i="17"/>
  <c r="AN74" i="17"/>
  <c r="AP74" i="17"/>
  <c r="AR74" i="17"/>
  <c r="AU74" i="17"/>
  <c r="Y75" i="17"/>
  <c r="AI75" i="17" s="1"/>
  <c r="AB75" i="17"/>
  <c r="AD75" i="17"/>
  <c r="AF75" i="17"/>
  <c r="AK75" i="17"/>
  <c r="AN75" i="17"/>
  <c r="AP75" i="17"/>
  <c r="AR75" i="17"/>
  <c r="AU75" i="17"/>
  <c r="Y76" i="17"/>
  <c r="AI76" i="17" s="1"/>
  <c r="AB76" i="17"/>
  <c r="AD76" i="17"/>
  <c r="AF76" i="17"/>
  <c r="AK76" i="17"/>
  <c r="AN76" i="17"/>
  <c r="AP76" i="17"/>
  <c r="AR76" i="17"/>
  <c r="AU76" i="17"/>
  <c r="Y77" i="17"/>
  <c r="AI77" i="17" s="1"/>
  <c r="AB77" i="17"/>
  <c r="AK77" i="17"/>
  <c r="AN77" i="17"/>
  <c r="AP77" i="17"/>
  <c r="AR77" i="17"/>
  <c r="AU77" i="17"/>
  <c r="Y78" i="17"/>
  <c r="AI78" i="17" s="1"/>
  <c r="AB78" i="17"/>
  <c r="AD78" i="17"/>
  <c r="AF78" i="17"/>
  <c r="AK78" i="17"/>
  <c r="AN78" i="17"/>
  <c r="AP78" i="17"/>
  <c r="AR78" i="17"/>
  <c r="AU78" i="17"/>
  <c r="Y82" i="17"/>
  <c r="AI82" i="17" s="1"/>
  <c r="AB82" i="17"/>
  <c r="AD82" i="17"/>
  <c r="AF82" i="17"/>
  <c r="AK82" i="17"/>
  <c r="AN82" i="17"/>
  <c r="AP82" i="17"/>
  <c r="AR82" i="17"/>
  <c r="AU82" i="17"/>
  <c r="Y83" i="17"/>
  <c r="AI83" i="17" s="1"/>
  <c r="AB83" i="17"/>
  <c r="AD83" i="17"/>
  <c r="AF83" i="17"/>
  <c r="AK83" i="17"/>
  <c r="AN83" i="17"/>
  <c r="AP83" i="17"/>
  <c r="AR83" i="17"/>
  <c r="AU83" i="17"/>
  <c r="Y84" i="17"/>
  <c r="AI84" i="17" s="1"/>
  <c r="AB84" i="17"/>
  <c r="AD84" i="17"/>
  <c r="AF84" i="17"/>
  <c r="AK84" i="17"/>
  <c r="AN84" i="17"/>
  <c r="AP84" i="17"/>
  <c r="AR84" i="17"/>
  <c r="AU84" i="17"/>
  <c r="Y85" i="17"/>
  <c r="AI85" i="17" s="1"/>
  <c r="AB85" i="17"/>
  <c r="AD85" i="17"/>
  <c r="AF85" i="17"/>
  <c r="AK85" i="17"/>
  <c r="AN85" i="17"/>
  <c r="AR85" i="17"/>
  <c r="AU85" i="17"/>
  <c r="Y86" i="17"/>
  <c r="AI86" i="17" s="1"/>
  <c r="AB86" i="17"/>
  <c r="AD86" i="17"/>
  <c r="AF86" i="17"/>
  <c r="AK86" i="17"/>
  <c r="AN86" i="17"/>
  <c r="AP86" i="17"/>
  <c r="AR86" i="17"/>
  <c r="AU86" i="17"/>
  <c r="Y93" i="17"/>
  <c r="AI93" i="17" s="1"/>
  <c r="AB93" i="17"/>
  <c r="AD93" i="17"/>
  <c r="AF93" i="17"/>
  <c r="Y94" i="17"/>
  <c r="AI94" i="17" s="1"/>
  <c r="AB94" i="17"/>
  <c r="AD94" i="17"/>
  <c r="AF94" i="17"/>
  <c r="Y95" i="17"/>
  <c r="AI95" i="17" s="1"/>
  <c r="AB95" i="17"/>
  <c r="AD95" i="17"/>
  <c r="AF95" i="17"/>
  <c r="Y96" i="17"/>
  <c r="AI96" i="17" s="1"/>
  <c r="AB96" i="17"/>
  <c r="AD96" i="17"/>
  <c r="AF96" i="17"/>
  <c r="Y97" i="17"/>
  <c r="AI97" i="17" s="1"/>
  <c r="AB97" i="17"/>
  <c r="AD97" i="17"/>
  <c r="AF97" i="17"/>
  <c r="E4" i="3"/>
  <c r="F4" i="3"/>
  <c r="G4" i="3"/>
  <c r="I4" i="3"/>
  <c r="J4" i="3"/>
  <c r="K4" i="3"/>
  <c r="L4" i="3"/>
  <c r="E5" i="3"/>
  <c r="F5" i="3"/>
  <c r="G5" i="3"/>
  <c r="I5" i="3"/>
  <c r="J5" i="3"/>
  <c r="K5" i="3"/>
  <c r="L5" i="3"/>
  <c r="E6" i="3"/>
  <c r="F6" i="3"/>
  <c r="G6" i="3"/>
  <c r="I6" i="3"/>
  <c r="J6" i="3"/>
  <c r="K6" i="3"/>
  <c r="L6" i="3"/>
  <c r="D7" i="3"/>
  <c r="E7" i="3"/>
  <c r="F7" i="3"/>
  <c r="G7" i="3"/>
  <c r="I7" i="3"/>
  <c r="J7" i="3"/>
  <c r="K7" i="3"/>
  <c r="L7" i="3"/>
  <c r="E8" i="3"/>
  <c r="F8" i="3"/>
  <c r="G8" i="3"/>
  <c r="I8" i="3"/>
  <c r="J8" i="3"/>
  <c r="K8" i="3"/>
  <c r="L8" i="3"/>
  <c r="E9" i="3"/>
  <c r="F9" i="3"/>
  <c r="G9" i="3"/>
  <c r="I9" i="3"/>
  <c r="J9" i="3"/>
  <c r="K9" i="3"/>
  <c r="L9" i="3"/>
  <c r="E10" i="3"/>
  <c r="F10" i="3"/>
  <c r="G10" i="3"/>
  <c r="I10" i="3"/>
  <c r="J10" i="3"/>
  <c r="K10" i="3"/>
  <c r="L10" i="3"/>
  <c r="E11" i="3"/>
  <c r="F11" i="3"/>
  <c r="G11" i="3"/>
  <c r="I11" i="3"/>
  <c r="J11" i="3"/>
  <c r="K11" i="3"/>
  <c r="L11" i="3"/>
  <c r="E12" i="3"/>
  <c r="F12" i="3"/>
  <c r="G12" i="3"/>
  <c r="I12" i="3"/>
  <c r="J12" i="3"/>
  <c r="K12" i="3"/>
  <c r="L12" i="3"/>
  <c r="E13" i="3"/>
  <c r="F13" i="3"/>
  <c r="G13" i="3"/>
  <c r="I13" i="3"/>
  <c r="J13" i="3"/>
  <c r="K13" i="3"/>
  <c r="L13" i="3"/>
  <c r="E14" i="3"/>
  <c r="F14" i="3"/>
  <c r="G14" i="3"/>
  <c r="I14" i="3"/>
  <c r="J14" i="3"/>
  <c r="K14" i="3"/>
  <c r="L14" i="3"/>
  <c r="E15" i="3"/>
  <c r="F15" i="3"/>
  <c r="G15" i="3"/>
  <c r="I15" i="3"/>
  <c r="J15" i="3"/>
  <c r="K15" i="3"/>
  <c r="L15" i="3"/>
  <c r="E16" i="3"/>
  <c r="F16" i="3"/>
  <c r="G16" i="3"/>
  <c r="I16" i="3"/>
  <c r="J16" i="3"/>
  <c r="K16" i="3"/>
  <c r="L16" i="3"/>
  <c r="E17" i="3"/>
  <c r="F17" i="3"/>
  <c r="G17" i="3"/>
  <c r="I17" i="3"/>
  <c r="J17" i="3"/>
  <c r="K17" i="3"/>
  <c r="L17" i="3"/>
  <c r="E18" i="3"/>
  <c r="F18" i="3"/>
  <c r="G18" i="3"/>
  <c r="I18" i="3"/>
  <c r="J18" i="3"/>
  <c r="K18" i="3"/>
  <c r="L18" i="3"/>
  <c r="E19" i="3"/>
  <c r="F19" i="3"/>
  <c r="G19" i="3"/>
  <c r="I19" i="3"/>
  <c r="J19" i="3"/>
  <c r="K19" i="3"/>
  <c r="L19" i="3"/>
  <c r="D45" i="3"/>
  <c r="G6" i="10"/>
  <c r="H6" i="10"/>
  <c r="J6" i="10"/>
  <c r="L6" i="10"/>
  <c r="M6" i="10"/>
  <c r="N6" i="10"/>
  <c r="O6" i="10"/>
  <c r="G7" i="10"/>
  <c r="H7" i="10"/>
  <c r="J7" i="10"/>
  <c r="L7" i="10"/>
  <c r="M7" i="10"/>
  <c r="N7" i="10"/>
  <c r="O7" i="10"/>
  <c r="G8" i="10"/>
  <c r="H8" i="10"/>
  <c r="J8" i="10"/>
  <c r="L8" i="10"/>
  <c r="M8" i="10"/>
  <c r="N8" i="10"/>
  <c r="O8" i="10"/>
  <c r="G9" i="10"/>
  <c r="H9" i="10"/>
  <c r="J9" i="10"/>
  <c r="L9" i="10"/>
  <c r="M9" i="10"/>
  <c r="N9" i="10"/>
  <c r="O9" i="10"/>
  <c r="G10" i="10"/>
  <c r="H10" i="10"/>
  <c r="J10" i="10"/>
  <c r="L10" i="10"/>
  <c r="M10" i="10"/>
  <c r="N10" i="10"/>
  <c r="O10" i="10"/>
  <c r="G11" i="10"/>
  <c r="H11" i="10"/>
  <c r="J11" i="10"/>
  <c r="L11" i="10"/>
  <c r="M11" i="10"/>
  <c r="N11" i="10"/>
  <c r="O11" i="10"/>
  <c r="G12" i="10"/>
  <c r="H12" i="10"/>
  <c r="J12" i="10"/>
  <c r="L12" i="10"/>
  <c r="M12" i="10"/>
  <c r="N12" i="10"/>
  <c r="O12" i="10"/>
  <c r="G14" i="10"/>
  <c r="H14" i="10"/>
  <c r="J14" i="10"/>
  <c r="L14" i="10"/>
  <c r="M14" i="10"/>
  <c r="N14" i="10"/>
  <c r="O14" i="10"/>
  <c r="G15" i="10"/>
  <c r="H15" i="10"/>
  <c r="J15" i="10"/>
  <c r="L15" i="10"/>
  <c r="M15" i="10"/>
  <c r="N15" i="10"/>
  <c r="O15" i="10"/>
  <c r="G16" i="10"/>
  <c r="H16" i="10"/>
  <c r="J16" i="10"/>
  <c r="L16" i="10"/>
  <c r="M16" i="10"/>
  <c r="N16" i="10"/>
  <c r="O16" i="10"/>
  <c r="G17" i="10"/>
  <c r="H17" i="10"/>
  <c r="J17" i="10"/>
  <c r="L17" i="10"/>
  <c r="M17" i="10"/>
  <c r="N17" i="10"/>
  <c r="O17" i="10"/>
  <c r="G18" i="10"/>
  <c r="H18" i="10"/>
  <c r="J18" i="10"/>
  <c r="L18" i="10"/>
  <c r="M18" i="10"/>
  <c r="N18" i="10"/>
  <c r="O18" i="10"/>
  <c r="G19" i="10"/>
  <c r="H19" i="10"/>
  <c r="J19" i="10"/>
  <c r="L19" i="10"/>
  <c r="M19" i="10"/>
  <c r="N19" i="10"/>
  <c r="O19" i="10"/>
  <c r="G20" i="10"/>
  <c r="H20" i="10"/>
  <c r="J20" i="10"/>
  <c r="L20" i="10"/>
  <c r="M20" i="10"/>
  <c r="N20" i="10"/>
  <c r="O20" i="10"/>
  <c r="G22" i="10"/>
  <c r="I8" i="32" s="1"/>
  <c r="H22" i="10"/>
  <c r="J22" i="10"/>
  <c r="L22" i="10"/>
  <c r="M22" i="10"/>
  <c r="N22" i="10"/>
  <c r="O22" i="10"/>
  <c r="G23" i="10"/>
  <c r="H23" i="10"/>
  <c r="J23" i="10"/>
  <c r="L23" i="10"/>
  <c r="M23" i="10"/>
  <c r="N23" i="10"/>
  <c r="O23" i="10"/>
  <c r="G24" i="10"/>
  <c r="H24" i="10"/>
  <c r="J24" i="10"/>
  <c r="L24" i="10"/>
  <c r="M24" i="10"/>
  <c r="N24" i="10"/>
  <c r="O24" i="10"/>
  <c r="G25" i="10"/>
  <c r="H25" i="10"/>
  <c r="J25" i="10"/>
  <c r="L25" i="10"/>
  <c r="M25" i="10"/>
  <c r="N25" i="10"/>
  <c r="O25" i="10"/>
  <c r="G26" i="10"/>
  <c r="H26" i="10"/>
  <c r="J26" i="10"/>
  <c r="L26" i="10"/>
  <c r="M26" i="10"/>
  <c r="N26" i="10"/>
  <c r="O26" i="10"/>
  <c r="G27" i="10"/>
  <c r="H27" i="10"/>
  <c r="J27" i="10"/>
  <c r="L27" i="10"/>
  <c r="M27" i="10"/>
  <c r="N27" i="10"/>
  <c r="O27" i="10"/>
  <c r="G28" i="10"/>
  <c r="H28" i="10"/>
  <c r="J28" i="10"/>
  <c r="L28" i="10"/>
  <c r="M28" i="10"/>
  <c r="N28" i="10"/>
  <c r="O28" i="10"/>
  <c r="G30" i="10"/>
  <c r="I9" i="32" s="1"/>
  <c r="H30" i="10"/>
  <c r="J30" i="10"/>
  <c r="L30" i="10"/>
  <c r="M30" i="10"/>
  <c r="N30" i="10"/>
  <c r="O30" i="10"/>
  <c r="G31" i="10"/>
  <c r="H31" i="10"/>
  <c r="J31" i="10"/>
  <c r="L31" i="10"/>
  <c r="M31" i="10"/>
  <c r="N31" i="10"/>
  <c r="O31" i="10"/>
  <c r="G32" i="10"/>
  <c r="H32" i="10"/>
  <c r="J32" i="10"/>
  <c r="L32" i="10"/>
  <c r="M32" i="10"/>
  <c r="N32" i="10"/>
  <c r="O32" i="10"/>
  <c r="G33" i="10"/>
  <c r="H33" i="10"/>
  <c r="J33" i="10"/>
  <c r="L33" i="10"/>
  <c r="M33" i="10"/>
  <c r="N33" i="10"/>
  <c r="O33" i="10"/>
  <c r="G34" i="10"/>
  <c r="H34" i="10"/>
  <c r="J34" i="10"/>
  <c r="L34" i="10"/>
  <c r="M34" i="10"/>
  <c r="N34" i="10"/>
  <c r="O34" i="10"/>
  <c r="G35" i="10"/>
  <c r="H35" i="10"/>
  <c r="J35" i="10"/>
  <c r="L35" i="10"/>
  <c r="M35" i="10"/>
  <c r="N35" i="10"/>
  <c r="O35" i="10"/>
  <c r="G36" i="10"/>
  <c r="H36" i="10"/>
  <c r="J36" i="10"/>
  <c r="L36" i="10"/>
  <c r="M36" i="10"/>
  <c r="N36" i="10"/>
  <c r="O36" i="10"/>
  <c r="T46" i="10"/>
  <c r="L44" i="10" s="1"/>
  <c r="T44" i="10"/>
  <c r="Q46" i="10"/>
  <c r="R46" i="10"/>
  <c r="V46" i="10"/>
  <c r="W46" i="10"/>
  <c r="X46" i="10"/>
  <c r="Y46" i="10"/>
  <c r="Q47" i="10"/>
  <c r="R47" i="10"/>
  <c r="T47" i="10"/>
  <c r="V47" i="10"/>
  <c r="W47" i="10"/>
  <c r="X47" i="10"/>
  <c r="Y47" i="10"/>
  <c r="Q48" i="10"/>
  <c r="R48" i="10"/>
  <c r="T48" i="10"/>
  <c r="V48" i="10"/>
  <c r="W48" i="10"/>
  <c r="X48" i="10"/>
  <c r="Y48" i="10"/>
  <c r="Q49" i="10"/>
  <c r="R49" i="10"/>
  <c r="T49" i="10"/>
  <c r="V49" i="10"/>
  <c r="W49" i="10"/>
  <c r="X49" i="10"/>
  <c r="Y49" i="10"/>
  <c r="Q50" i="10"/>
  <c r="R50" i="10"/>
  <c r="T50" i="10"/>
  <c r="V50" i="10"/>
  <c r="W50" i="10"/>
  <c r="X50" i="10"/>
  <c r="Y50" i="10"/>
  <c r="Q51" i="10"/>
  <c r="R51" i="10"/>
  <c r="T51" i="10"/>
  <c r="V51" i="10"/>
  <c r="W51" i="10"/>
  <c r="X51" i="10"/>
  <c r="Y51" i="10"/>
  <c r="Q52" i="10"/>
  <c r="R52" i="10"/>
  <c r="T52" i="10"/>
  <c r="V52" i="10"/>
  <c r="W52" i="10"/>
  <c r="X52" i="10"/>
  <c r="Y52" i="10"/>
  <c r="Q54" i="10"/>
  <c r="R54" i="10"/>
  <c r="T54" i="10"/>
  <c r="V54" i="10"/>
  <c r="W54" i="10"/>
  <c r="X54" i="10"/>
  <c r="Y54" i="10"/>
  <c r="Q55" i="10"/>
  <c r="R55" i="10"/>
  <c r="T55" i="10"/>
  <c r="V55" i="10"/>
  <c r="W55" i="10"/>
  <c r="X55" i="10"/>
  <c r="Y55" i="10"/>
  <c r="Q56" i="10"/>
  <c r="R56" i="10"/>
  <c r="T56" i="10"/>
  <c r="V56" i="10"/>
  <c r="W56" i="10"/>
  <c r="X56" i="10"/>
  <c r="Y56" i="10"/>
  <c r="Q57" i="10"/>
  <c r="R57" i="10"/>
  <c r="T57" i="10"/>
  <c r="V57" i="10"/>
  <c r="W57" i="10"/>
  <c r="X57" i="10"/>
  <c r="Y57" i="10"/>
  <c r="Q58" i="10"/>
  <c r="R58" i="10"/>
  <c r="T58" i="10"/>
  <c r="V58" i="10"/>
  <c r="W58" i="10"/>
  <c r="X58" i="10"/>
  <c r="Y58" i="10"/>
  <c r="Q59" i="10"/>
  <c r="R59" i="10"/>
  <c r="T59" i="10"/>
  <c r="V59" i="10"/>
  <c r="W59" i="10"/>
  <c r="X59" i="10"/>
  <c r="Y59" i="10"/>
  <c r="Q60" i="10"/>
  <c r="R60" i="10"/>
  <c r="T60" i="10"/>
  <c r="V60" i="10"/>
  <c r="W60" i="10"/>
  <c r="X60" i="10"/>
  <c r="Y60" i="10"/>
  <c r="Q62" i="10"/>
  <c r="R62" i="10"/>
  <c r="T62" i="10"/>
  <c r="V62" i="10"/>
  <c r="W62" i="10"/>
  <c r="X62" i="10"/>
  <c r="Y62" i="10"/>
  <c r="Q63" i="10"/>
  <c r="R63" i="10"/>
  <c r="T63" i="10"/>
  <c r="V63" i="10"/>
  <c r="W63" i="10"/>
  <c r="X63" i="10"/>
  <c r="Y63" i="10"/>
  <c r="Q64" i="10"/>
  <c r="R64" i="10"/>
  <c r="T64" i="10"/>
  <c r="V64" i="10"/>
  <c r="W64" i="10"/>
  <c r="X64" i="10"/>
  <c r="Y64" i="10"/>
  <c r="Q65" i="10"/>
  <c r="R65" i="10"/>
  <c r="T65" i="10"/>
  <c r="V65" i="10"/>
  <c r="W65" i="10"/>
  <c r="X65" i="10"/>
  <c r="Y65" i="10"/>
  <c r="Q66" i="10"/>
  <c r="R66" i="10"/>
  <c r="T66" i="10"/>
  <c r="V66" i="10"/>
  <c r="W66" i="10"/>
  <c r="X66" i="10"/>
  <c r="Y66" i="10"/>
  <c r="Q67" i="10"/>
  <c r="R67" i="10"/>
  <c r="T67" i="10"/>
  <c r="V67" i="10"/>
  <c r="W67" i="10"/>
  <c r="X67" i="10"/>
  <c r="Y67" i="10"/>
  <c r="Q68" i="10"/>
  <c r="R68" i="10"/>
  <c r="T68" i="10"/>
  <c r="V68" i="10"/>
  <c r="W68" i="10"/>
  <c r="X68" i="10"/>
  <c r="Y68" i="10"/>
  <c r="Q70" i="10"/>
  <c r="R70" i="10"/>
  <c r="T70" i="10"/>
  <c r="V70" i="10"/>
  <c r="W70" i="10"/>
  <c r="X70" i="10"/>
  <c r="Y70" i="10"/>
  <c r="Q71" i="10"/>
  <c r="R71" i="10"/>
  <c r="T71" i="10"/>
  <c r="V71" i="10"/>
  <c r="W71" i="10"/>
  <c r="X71" i="10"/>
  <c r="Y71" i="10"/>
  <c r="Q72" i="10"/>
  <c r="R72" i="10"/>
  <c r="T72" i="10"/>
  <c r="V72" i="10"/>
  <c r="W72" i="10"/>
  <c r="X72" i="10"/>
  <c r="Y72" i="10"/>
  <c r="Q73" i="10"/>
  <c r="R73" i="10"/>
  <c r="T73" i="10"/>
  <c r="V73" i="10"/>
  <c r="W73" i="10"/>
  <c r="X73" i="10"/>
  <c r="Y73" i="10"/>
  <c r="Q74" i="10"/>
  <c r="R74" i="10"/>
  <c r="T74" i="10"/>
  <c r="V74" i="10"/>
  <c r="W74" i="10"/>
  <c r="X74" i="10"/>
  <c r="Y74" i="10"/>
  <c r="Q75" i="10"/>
  <c r="R75" i="10"/>
  <c r="T75" i="10"/>
  <c r="V75" i="10"/>
  <c r="W75" i="10"/>
  <c r="X75" i="10"/>
  <c r="Y75" i="10"/>
  <c r="Q76" i="10"/>
  <c r="R76" i="10"/>
  <c r="T76" i="10"/>
  <c r="V76" i="10"/>
  <c r="W76" i="10"/>
  <c r="X76" i="10"/>
  <c r="Y76" i="10"/>
  <c r="N4" i="20"/>
  <c r="O4" i="20" s="1"/>
  <c r="G7" i="32" l="1"/>
  <c r="AE18" i="17" s="1"/>
  <c r="G28" i="32"/>
  <c r="AQ73" i="17" s="1"/>
  <c r="G18" i="32"/>
  <c r="AQ47" i="17" s="1"/>
  <c r="G21" i="32"/>
  <c r="AE64" i="17" s="1"/>
  <c r="G30" i="32"/>
  <c r="AQ81" i="17" s="1"/>
  <c r="G10" i="32"/>
  <c r="AQ26" i="17" s="1"/>
  <c r="G19" i="32"/>
  <c r="AE56" i="17" s="1"/>
  <c r="G11" i="32"/>
  <c r="AE37" i="17" s="1"/>
  <c r="D19" i="32"/>
  <c r="Z56" i="17" s="1"/>
  <c r="D28" i="32"/>
  <c r="AL73" i="17" s="1"/>
  <c r="G22" i="32"/>
  <c r="AQ64" i="17" s="1"/>
  <c r="G29" i="32"/>
  <c r="AE81" i="17" s="1"/>
  <c r="G12" i="32"/>
  <c r="AQ37" i="17" s="1"/>
  <c r="G17" i="32"/>
  <c r="AE47" i="17" s="1"/>
  <c r="D22" i="32"/>
  <c r="AL64" i="17" s="1"/>
  <c r="D21" i="32"/>
  <c r="Z64" i="17" s="1"/>
  <c r="D9" i="32"/>
  <c r="Z26" i="17" s="1"/>
  <c r="D20" i="32"/>
  <c r="AL56" i="17" s="1"/>
  <c r="D29" i="32"/>
  <c r="Z81" i="17" s="1"/>
  <c r="D18" i="32"/>
  <c r="AL47" i="17" s="1"/>
  <c r="D27" i="32"/>
  <c r="Z73" i="17" s="1"/>
  <c r="G32" i="32"/>
  <c r="AQ92" i="17" s="1"/>
  <c r="G27" i="32"/>
  <c r="AE73" i="17" s="1"/>
  <c r="D31" i="32"/>
  <c r="Z92" i="17" s="1"/>
  <c r="D30" i="32"/>
  <c r="AL81" i="17" s="1"/>
  <c r="D10" i="32"/>
  <c r="AL26" i="17" s="1"/>
  <c r="D11" i="32"/>
  <c r="Z37" i="17" s="1"/>
  <c r="D12" i="32"/>
  <c r="AL37" i="17" s="1"/>
  <c r="D7" i="32"/>
  <c r="Z18" i="17" s="1"/>
  <c r="G8" i="32"/>
  <c r="AQ18" i="17" s="1"/>
</calcChain>
</file>

<file path=xl/sharedStrings.xml><?xml version="1.0" encoding="utf-8"?>
<sst xmlns="http://schemas.openxmlformats.org/spreadsheetml/2006/main" count="1710" uniqueCount="324">
  <si>
    <t>学年</t>
    <rPh sb="0" eb="2">
      <t>ガクネン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</si>
  <si>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</si>
  <si>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</si>
  <si>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県名</t>
    <rPh sb="0" eb="2">
      <t>ケンメイ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</si>
  <si>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</si>
  <si>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</si>
  <si>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学校名</t>
    <rPh sb="0" eb="3">
      <t>ガッコウメイ</t>
    </rPh>
    <phoneticPr fontId="2"/>
  </si>
  <si>
    <t>県</t>
    <rPh sb="0" eb="1">
      <t>ケン</t>
    </rPh>
    <phoneticPr fontId="2"/>
  </si>
  <si>
    <t>監督</t>
    <rPh sb="0" eb="2">
      <t>カントク</t>
    </rPh>
    <phoneticPr fontId="2"/>
  </si>
  <si>
    <t>総監督</t>
    <rPh sb="0" eb="3">
      <t>ソウカントク</t>
    </rPh>
    <phoneticPr fontId="2"/>
  </si>
  <si>
    <t>押し出し</t>
    <rPh sb="0" eb="1">
      <t>オ</t>
    </rPh>
    <rPh sb="2" eb="3">
      <t>ダ</t>
    </rPh>
    <phoneticPr fontId="2"/>
  </si>
  <si>
    <t>谷水</t>
  </si>
  <si>
    <t>壱斗</t>
  </si>
  <si>
    <t>宇治山田商業高校</t>
  </si>
  <si>
    <t>三重</t>
  </si>
  <si>
    <t>下里　匡希</t>
  </si>
  <si>
    <t>押し倒し</t>
    <rPh sb="0" eb="1">
      <t>オ</t>
    </rPh>
    <rPh sb="2" eb="3">
      <t>タオ</t>
    </rPh>
    <phoneticPr fontId="2"/>
  </si>
  <si>
    <t>中西</t>
  </si>
  <si>
    <t>章翔</t>
  </si>
  <si>
    <t>突き出し</t>
    <rPh sb="0" eb="1">
      <t>ツ</t>
    </rPh>
    <rPh sb="2" eb="3">
      <t>ダ</t>
    </rPh>
    <phoneticPr fontId="2"/>
  </si>
  <si>
    <t>鋭</t>
  </si>
  <si>
    <t>寄り切り</t>
    <rPh sb="0" eb="1">
      <t>ヨ</t>
    </rPh>
    <rPh sb="2" eb="3">
      <t>キ</t>
    </rPh>
    <phoneticPr fontId="2"/>
  </si>
  <si>
    <t>伊藤</t>
  </si>
  <si>
    <t>誠威</t>
  </si>
  <si>
    <t>寄り倒し</t>
    <rPh sb="0" eb="1">
      <t>ヨ</t>
    </rPh>
    <rPh sb="2" eb="3">
      <t>タオ</t>
    </rPh>
    <phoneticPr fontId="2"/>
  </si>
  <si>
    <t>平賀</t>
  </si>
  <si>
    <t>瑛大</t>
  </si>
  <si>
    <t>上手投げ</t>
    <rPh sb="0" eb="3">
      <t>ウワテナ</t>
    </rPh>
    <phoneticPr fontId="2"/>
  </si>
  <si>
    <t>森口</t>
  </si>
  <si>
    <t>義仁</t>
  </si>
  <si>
    <t>下手投げ</t>
    <rPh sb="0" eb="3">
      <t>シタテナ</t>
    </rPh>
    <phoneticPr fontId="2"/>
  </si>
  <si>
    <t>山本</t>
  </si>
  <si>
    <t>虎雅</t>
  </si>
  <si>
    <t>上手出し投げ</t>
    <rPh sb="0" eb="2">
      <t>ウワテ</t>
    </rPh>
    <rPh sb="2" eb="3">
      <t>ダ</t>
    </rPh>
    <rPh sb="4" eb="5">
      <t>ナ</t>
    </rPh>
    <phoneticPr fontId="2"/>
  </si>
  <si>
    <t>稲葉</t>
  </si>
  <si>
    <t>耀太</t>
  </si>
  <si>
    <t>下手出し投げ</t>
    <rPh sb="0" eb="2">
      <t>シタテ</t>
    </rPh>
    <rPh sb="2" eb="3">
      <t>ダ</t>
    </rPh>
    <rPh sb="4" eb="5">
      <t>ナ</t>
    </rPh>
    <phoneticPr fontId="2"/>
  </si>
  <si>
    <t>小西</t>
  </si>
  <si>
    <t>奏夢</t>
  </si>
  <si>
    <t>明野高校</t>
  </si>
  <si>
    <t>佐藤　崇</t>
  </si>
  <si>
    <t>小手投げ</t>
    <rPh sb="0" eb="3">
      <t>コテナ</t>
    </rPh>
    <phoneticPr fontId="2"/>
  </si>
  <si>
    <t>松浦</t>
  </si>
  <si>
    <t>直史</t>
  </si>
  <si>
    <t>すくい投げ</t>
    <rPh sb="3" eb="4">
      <t>ナ</t>
    </rPh>
    <phoneticPr fontId="2"/>
  </si>
  <si>
    <t>青山</t>
  </si>
  <si>
    <t>颯斗</t>
  </si>
  <si>
    <t>掛け投げ</t>
    <rPh sb="0" eb="1">
      <t>カ</t>
    </rPh>
    <rPh sb="2" eb="3">
      <t>ナ</t>
    </rPh>
    <phoneticPr fontId="2"/>
  </si>
  <si>
    <t>森下</t>
  </si>
  <si>
    <t>虎至</t>
  </si>
  <si>
    <t>はたき込み</t>
    <rPh sb="3" eb="4">
      <t>コ</t>
    </rPh>
    <phoneticPr fontId="2"/>
  </si>
  <si>
    <t>後藤</t>
  </si>
  <si>
    <t>石薬師高校</t>
  </si>
  <si>
    <t>水谷　純</t>
  </si>
  <si>
    <t>引き落とし</t>
    <rPh sb="0" eb="1">
      <t>ヒ</t>
    </rPh>
    <rPh sb="2" eb="3">
      <t>オ</t>
    </rPh>
    <phoneticPr fontId="2"/>
  </si>
  <si>
    <t>突き落とし</t>
    <rPh sb="0" eb="1">
      <t>ツ</t>
    </rPh>
    <rPh sb="2" eb="3">
      <t>オ</t>
    </rPh>
    <phoneticPr fontId="2"/>
  </si>
  <si>
    <t>上手捻り</t>
    <rPh sb="0" eb="3">
      <t>ウワテヒネ</t>
    </rPh>
    <phoneticPr fontId="2"/>
  </si>
  <si>
    <t>下手捻り</t>
    <rPh sb="0" eb="3">
      <t>シタテヒネ</t>
    </rPh>
    <phoneticPr fontId="2"/>
  </si>
  <si>
    <t>吊り出し</t>
    <rPh sb="0" eb="1">
      <t>ツ</t>
    </rPh>
    <rPh sb="2" eb="3">
      <t>ダ</t>
    </rPh>
    <phoneticPr fontId="2"/>
  </si>
  <si>
    <t>とったり</t>
    <phoneticPr fontId="2"/>
  </si>
  <si>
    <t>久野</t>
  </si>
  <si>
    <t>聡</t>
  </si>
  <si>
    <t>愛工大名電高校</t>
  </si>
  <si>
    <t>愛知</t>
  </si>
  <si>
    <t>板倉　将昭</t>
  </si>
  <si>
    <t>不戦勝</t>
    <rPh sb="0" eb="3">
      <t>フセンショウ</t>
    </rPh>
    <phoneticPr fontId="2"/>
  </si>
  <si>
    <t>内藤</t>
  </si>
  <si>
    <t>雷太</t>
  </si>
  <si>
    <t>突き倒し</t>
    <rPh sb="0" eb="1">
      <t>ツ</t>
    </rPh>
    <rPh sb="2" eb="3">
      <t>タオ</t>
    </rPh>
    <phoneticPr fontId="2"/>
  </si>
  <si>
    <t>加藤</t>
  </si>
  <si>
    <t>綾真</t>
  </si>
  <si>
    <t>送り出し</t>
    <rPh sb="0" eb="1">
      <t>オク</t>
    </rPh>
    <rPh sb="2" eb="3">
      <t>ダ</t>
    </rPh>
    <phoneticPr fontId="2"/>
  </si>
  <si>
    <t>奥田</t>
  </si>
  <si>
    <t>恵史</t>
  </si>
  <si>
    <t>波部</t>
  </si>
  <si>
    <t>仁志</t>
  </si>
  <si>
    <t>南山高校</t>
  </si>
  <si>
    <t>益子</t>
  </si>
  <si>
    <t>拓也</t>
  </si>
  <si>
    <t>飛龍高校</t>
  </si>
  <si>
    <t>静岡</t>
  </si>
  <si>
    <t>井伊　あおい</t>
  </si>
  <si>
    <t>栗原　大介</t>
  </si>
  <si>
    <t>安岡</t>
  </si>
  <si>
    <t>風琥</t>
  </si>
  <si>
    <t>山之内</t>
  </si>
  <si>
    <t>大徳</t>
  </si>
  <si>
    <t>西尾</t>
  </si>
  <si>
    <t>勇斗</t>
  </si>
  <si>
    <t>鈴木</t>
  </si>
  <si>
    <t>龍</t>
  </si>
  <si>
    <t>岸本</t>
  </si>
  <si>
    <t>一路</t>
  </si>
  <si>
    <t>晶瑛</t>
  </si>
  <si>
    <t>吉野</t>
  </si>
  <si>
    <t>俊太朗</t>
  </si>
  <si>
    <t>竹内</t>
  </si>
  <si>
    <t>康生</t>
  </si>
  <si>
    <t>丸山</t>
  </si>
  <si>
    <t>煌惺</t>
  </si>
  <si>
    <t>富士宮北高校</t>
  </si>
  <si>
    <t>市川　貴</t>
  </si>
  <si>
    <t>山田</t>
  </si>
  <si>
    <t>廉心</t>
  </si>
  <si>
    <t>佐野</t>
  </si>
  <si>
    <t>楓</t>
  </si>
  <si>
    <t>小林</t>
  </si>
  <si>
    <t>大丸</t>
  </si>
  <si>
    <t>木内</t>
  </si>
  <si>
    <t>康介</t>
  </si>
  <si>
    <t>望月</t>
  </si>
  <si>
    <t>雅大</t>
  </si>
  <si>
    <t>中村</t>
  </si>
  <si>
    <t>大智</t>
  </si>
  <si>
    <t>ホン</t>
  </si>
  <si>
    <t>マルビン</t>
  </si>
  <si>
    <t>焼津水産高校</t>
  </si>
  <si>
    <t>黒田　正和</t>
  </si>
  <si>
    <t>カジワラ</t>
  </si>
  <si>
    <t>リョウ</t>
  </si>
  <si>
    <t>白鳥</t>
  </si>
  <si>
    <t>大志</t>
  </si>
  <si>
    <t>石上</t>
  </si>
  <si>
    <t>大悟</t>
  </si>
  <si>
    <t>海田</t>
  </si>
  <si>
    <t>拓真</t>
  </si>
  <si>
    <t>近藤</t>
  </si>
  <si>
    <t>陽輝</t>
  </si>
  <si>
    <t>富岳館高校</t>
  </si>
  <si>
    <t>山﨑　敬久</t>
  </si>
  <si>
    <t>渡邉</t>
  </si>
  <si>
    <t>悠冬</t>
  </si>
  <si>
    <t>遠藤</t>
  </si>
  <si>
    <t>賢信</t>
  </si>
  <si>
    <t>芹澤</t>
  </si>
  <si>
    <t>千晴</t>
  </si>
  <si>
    <t>福里</t>
  </si>
  <si>
    <t>豪志</t>
  </si>
  <si>
    <t>静岡商業高校</t>
  </si>
  <si>
    <t>福里　紳太郎</t>
  </si>
  <si>
    <t>渡邊</t>
  </si>
  <si>
    <t>匠真</t>
  </si>
  <si>
    <t>横山</t>
  </si>
  <si>
    <t>悠貴</t>
  </si>
  <si>
    <t>御殿場高校</t>
  </si>
  <si>
    <t>池谷　明治</t>
  </si>
  <si>
    <t>浦松</t>
  </si>
  <si>
    <t>大牙</t>
  </si>
  <si>
    <t>小山高校</t>
  </si>
  <si>
    <t>梅村</t>
  </si>
  <si>
    <t>宗佑</t>
  </si>
  <si>
    <t>岐阜農林高校</t>
  </si>
  <si>
    <t>岐阜</t>
  </si>
  <si>
    <t>丸山　紘史</t>
  </si>
  <si>
    <t>小森　豊文</t>
  </si>
  <si>
    <t>田中</t>
  </si>
  <si>
    <t>東明</t>
  </si>
  <si>
    <t>田島</t>
  </si>
  <si>
    <t>千照</t>
  </si>
  <si>
    <t>黒木</t>
  </si>
  <si>
    <t>広陽</t>
  </si>
  <si>
    <t>清水</t>
  </si>
  <si>
    <t>羽琉</t>
  </si>
  <si>
    <t>山下</t>
  </si>
  <si>
    <t>陽生</t>
  </si>
  <si>
    <t>堀</t>
  </si>
  <si>
    <t>蓮太朗</t>
  </si>
  <si>
    <t>奥村</t>
  </si>
  <si>
    <t>裕人</t>
  </si>
  <si>
    <t>市立岐阜商業高校</t>
  </si>
  <si>
    <t>木村　雄</t>
  </si>
  <si>
    <t>アーロン</t>
  </si>
  <si>
    <t>玉田</t>
  </si>
  <si>
    <t>夕弥</t>
  </si>
  <si>
    <t>篠田</t>
  </si>
  <si>
    <t>竜希</t>
  </si>
  <si>
    <t>暖仁</t>
  </si>
  <si>
    <t>内田</t>
  </si>
  <si>
    <t>善仁</t>
  </si>
  <si>
    <t>大垣日大高校</t>
  </si>
  <si>
    <t>田中　大維</t>
  </si>
  <si>
    <t>藤原</t>
  </si>
  <si>
    <t>けん</t>
  </si>
  <si>
    <t>重綱</t>
  </si>
  <si>
    <t>千尋</t>
  </si>
  <si>
    <t>陽翔</t>
  </si>
  <si>
    <t>惺羅</t>
  </si>
  <si>
    <t>郡上北高校</t>
  </si>
  <si>
    <t>松永</t>
  </si>
  <si>
    <t>唱太郎</t>
  </si>
  <si>
    <t>岩田</t>
  </si>
  <si>
    <t>虎次郎</t>
  </si>
  <si>
    <t>岡田</t>
  </si>
  <si>
    <t>愛翔</t>
  </si>
  <si>
    <t>髙橋</t>
  </si>
  <si>
    <t>勇羽人</t>
  </si>
  <si>
    <t>将大</t>
  </si>
  <si>
    <t>岳大</t>
  </si>
  <si>
    <t>春日井</t>
  </si>
  <si>
    <t>さくら国際高校</t>
  </si>
  <si>
    <t>春日井　康之</t>
  </si>
  <si>
    <t>選　手　名　簿</t>
  </si>
  <si>
    <t>団体</t>
    <rPh sb="0" eb="2">
      <t>ダンタイ</t>
    </rPh>
    <phoneticPr fontId="2"/>
  </si>
  <si>
    <t>選</t>
    <rPh sb="0" eb="1">
      <t>セン</t>
    </rPh>
    <phoneticPr fontId="2"/>
  </si>
  <si>
    <t>校名</t>
    <rPh sb="0" eb="2">
      <t>コウメイ</t>
    </rPh>
    <phoneticPr fontId="2"/>
  </si>
  <si>
    <t>監督</t>
  </si>
  <si>
    <t>出番</t>
  </si>
  <si>
    <t>選　手　名</t>
  </si>
  <si>
    <t>学年</t>
    <phoneticPr fontId="2"/>
  </si>
  <si>
    <t>身長cm</t>
    <phoneticPr fontId="2"/>
  </si>
  <si>
    <t>体重kg</t>
    <phoneticPr fontId="2"/>
  </si>
  <si>
    <t>総</t>
    <rPh sb="0" eb="1">
      <t>ソウ</t>
    </rPh>
    <phoneticPr fontId="2"/>
  </si>
  <si>
    <t>先</t>
    <rPh sb="0" eb="1">
      <t>セン</t>
    </rPh>
    <phoneticPr fontId="2"/>
  </si>
  <si>
    <t>校</t>
    <rPh sb="0" eb="1">
      <t>コウ</t>
    </rPh>
    <phoneticPr fontId="2"/>
  </si>
  <si>
    <t>二</t>
    <rPh sb="0" eb="1">
      <t>2</t>
    </rPh>
    <phoneticPr fontId="2"/>
  </si>
  <si>
    <t>監</t>
    <rPh sb="0" eb="1">
      <t>ミ</t>
    </rPh>
    <phoneticPr fontId="2"/>
  </si>
  <si>
    <t>中</t>
    <rPh sb="0" eb="1">
      <t>ナカ</t>
    </rPh>
    <phoneticPr fontId="2"/>
  </si>
  <si>
    <t>副</t>
    <rPh sb="0" eb="1">
      <t>フク</t>
    </rPh>
    <phoneticPr fontId="2"/>
  </si>
  <si>
    <t>大</t>
    <rPh sb="0" eb="1">
      <t>ダイ</t>
    </rPh>
    <phoneticPr fontId="2"/>
  </si>
  <si>
    <t>団体予選組合せ</t>
    <rPh sb="0" eb="2">
      <t>ダンタイ</t>
    </rPh>
    <rPh sb="2" eb="4">
      <t>ヨセン</t>
    </rPh>
    <rPh sb="4" eb="6">
      <t>クミアワ</t>
    </rPh>
    <phoneticPr fontId="2"/>
  </si>
  <si>
    <t>【団体予選１回戦】</t>
    <rPh sb="1" eb="3">
      <t>ダンタイ</t>
    </rPh>
    <rPh sb="3" eb="5">
      <t>ヨセン</t>
    </rPh>
    <rPh sb="6" eb="8">
      <t>カイセン</t>
    </rPh>
    <phoneticPr fontId="2"/>
  </si>
  <si>
    <t>東</t>
    <rPh sb="0" eb="1">
      <t>ヒガシ</t>
    </rPh>
    <phoneticPr fontId="2"/>
  </si>
  <si>
    <t>ー</t>
    <phoneticPr fontId="2"/>
  </si>
  <si>
    <t>西</t>
    <rPh sb="0" eb="1">
      <t>ニシ</t>
    </rPh>
    <phoneticPr fontId="2"/>
  </si>
  <si>
    <t>宇治山田商業高校</t>
    <rPh sb="0" eb="6">
      <t>ウジヤマダショウギョウ</t>
    </rPh>
    <rPh sb="6" eb="8">
      <t>コウコウ</t>
    </rPh>
    <phoneticPr fontId="2"/>
  </si>
  <si>
    <t>三重</t>
    <rPh sb="0" eb="2">
      <t>ミエ</t>
    </rPh>
    <phoneticPr fontId="2"/>
  </si>
  <si>
    <t>１</t>
    <phoneticPr fontId="2"/>
  </si>
  <si>
    <t>飛龍高校</t>
    <rPh sb="0" eb="4">
      <t>ヒリュウコウコウ</t>
    </rPh>
    <phoneticPr fontId="2"/>
  </si>
  <si>
    <t>郡上北高校</t>
    <rPh sb="0" eb="3">
      <t>グジョウキタ</t>
    </rPh>
    <rPh sb="3" eb="5">
      <t>コウコウ</t>
    </rPh>
    <phoneticPr fontId="2"/>
  </si>
  <si>
    <t>明野高校</t>
    <rPh sb="0" eb="4">
      <t>アケノコウコウ</t>
    </rPh>
    <phoneticPr fontId="2"/>
  </si>
  <si>
    <t>２</t>
    <phoneticPr fontId="2"/>
  </si>
  <si>
    <t>市立岐阜商業高校</t>
    <rPh sb="0" eb="2">
      <t>シリツ</t>
    </rPh>
    <rPh sb="2" eb="6">
      <t>ギフショウギョウ</t>
    </rPh>
    <rPh sb="6" eb="8">
      <t>コウコウ</t>
    </rPh>
    <phoneticPr fontId="2"/>
  </si>
  <si>
    <t>３</t>
    <phoneticPr fontId="2"/>
  </si>
  <si>
    <t>富岳館高校</t>
    <rPh sb="0" eb="1">
      <t>トミ</t>
    </rPh>
    <rPh sb="1" eb="2">
      <t>ガク</t>
    </rPh>
    <rPh sb="2" eb="3">
      <t>カン</t>
    </rPh>
    <rPh sb="3" eb="5">
      <t>コウコウ</t>
    </rPh>
    <phoneticPr fontId="2"/>
  </si>
  <si>
    <t>４</t>
    <phoneticPr fontId="2"/>
  </si>
  <si>
    <t>焼津水産高校</t>
    <rPh sb="0" eb="6">
      <t>ヤイヅスイサンコウコウ</t>
    </rPh>
    <phoneticPr fontId="2"/>
  </si>
  <si>
    <t>富士宮北高校</t>
    <rPh sb="0" eb="6">
      <t>フジノミヤキタコウコウ</t>
    </rPh>
    <phoneticPr fontId="2"/>
  </si>
  <si>
    <t>愛工大名電高校</t>
    <rPh sb="0" eb="5">
      <t>アイコウダイメイデン</t>
    </rPh>
    <rPh sb="5" eb="7">
      <t>コウコウ</t>
    </rPh>
    <phoneticPr fontId="2"/>
  </si>
  <si>
    <t>愛知</t>
    <rPh sb="0" eb="2">
      <t>アイチ</t>
    </rPh>
    <phoneticPr fontId="2"/>
  </si>
  <si>
    <t>５</t>
    <phoneticPr fontId="2"/>
  </si>
  <si>
    <t>大垣日大高校</t>
    <rPh sb="0" eb="2">
      <t>オオガキ</t>
    </rPh>
    <rPh sb="2" eb="4">
      <t>ニチダイ</t>
    </rPh>
    <rPh sb="4" eb="6">
      <t>コウコウ</t>
    </rPh>
    <phoneticPr fontId="2"/>
  </si>
  <si>
    <t>６</t>
  </si>
  <si>
    <t>岐阜農林高校</t>
    <rPh sb="0" eb="6">
      <t>ギフノウリンコウコウ</t>
    </rPh>
    <phoneticPr fontId="2"/>
  </si>
  <si>
    <t>最少得点</t>
    <rPh sb="0" eb="2">
      <t>サイショウ</t>
    </rPh>
    <rPh sb="2" eb="4">
      <t>トクテン</t>
    </rPh>
    <phoneticPr fontId="2"/>
  </si>
  <si>
    <t>【団体予選２回戦】</t>
    <rPh sb="1" eb="3">
      <t>ダンタイ</t>
    </rPh>
    <rPh sb="3" eb="5">
      <t>ヨセン</t>
    </rPh>
    <rPh sb="6" eb="8">
      <t>カイセン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</si>
  <si>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</si>
  <si>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</si>
  <si>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【団体予選３回戦】</t>
    <rPh sb="1" eb="3">
      <t>ダンタイ</t>
    </rPh>
    <rPh sb="3" eb="5">
      <t>ヨセン</t>
    </rPh>
    <rPh sb="6" eb="8">
      <t>カイセン</t>
    </rPh>
    <phoneticPr fontId="2"/>
  </si>
  <si>
    <t>団 体 予 選 リーグ戦　結果</t>
    <rPh sb="0" eb="1">
      <t>ダン</t>
    </rPh>
    <rPh sb="2" eb="3">
      <t>カラダ</t>
    </rPh>
    <rPh sb="4" eb="5">
      <t>ヨ</t>
    </rPh>
    <rPh sb="6" eb="7">
      <t>セン</t>
    </rPh>
    <rPh sb="11" eb="12">
      <t>セン</t>
    </rPh>
    <rPh sb="13" eb="15">
      <t>ケッカ</t>
    </rPh>
    <phoneticPr fontId="2"/>
  </si>
  <si>
    <t>　学　校　名</t>
    <rPh sb="1" eb="2">
      <t>ガク</t>
    </rPh>
    <rPh sb="3" eb="4">
      <t>コウ</t>
    </rPh>
    <rPh sb="5" eb="6">
      <t>メイ</t>
    </rPh>
    <phoneticPr fontId="2"/>
  </si>
  <si>
    <t>勝</t>
    <rPh sb="0" eb="1">
      <t>カ</t>
    </rPh>
    <phoneticPr fontId="2"/>
  </si>
  <si>
    <t>点</t>
    <rPh sb="0" eb="1">
      <t>テン</t>
    </rPh>
    <phoneticPr fontId="2"/>
  </si>
  <si>
    <t>順</t>
    <rPh sb="0" eb="1">
      <t>ジュン</t>
    </rPh>
    <phoneticPr fontId="2"/>
  </si>
  <si>
    <t>１ 回 戦</t>
    <rPh sb="2" eb="3">
      <t>カイ</t>
    </rPh>
    <rPh sb="4" eb="5">
      <t>イクサ</t>
    </rPh>
    <phoneticPr fontId="2"/>
  </si>
  <si>
    <t>勝負</t>
    <rPh sb="0" eb="2">
      <t>ショウブ</t>
    </rPh>
    <phoneticPr fontId="2"/>
  </si>
  <si>
    <t>手</t>
    <rPh sb="0" eb="1">
      <t>テ</t>
    </rPh>
    <phoneticPr fontId="2"/>
  </si>
  <si>
    <t>勝敗</t>
    <rPh sb="0" eb="2">
      <t>ショウハイ</t>
    </rPh>
    <phoneticPr fontId="2"/>
  </si>
  <si>
    <t>きまりて</t>
    <phoneticPr fontId="2"/>
  </si>
  <si>
    <t>勝敗</t>
  </si>
  <si>
    <t>鋭</t>
    <rPh sb="0" eb="1">
      <t>スルド</t>
    </rPh>
    <phoneticPr fontId="2"/>
  </si>
  <si>
    <t>章</t>
    <rPh sb="0" eb="1">
      <t>ショウ</t>
    </rPh>
    <phoneticPr fontId="2"/>
  </si>
  <si>
    <t>ア</t>
    <phoneticPr fontId="2"/>
  </si>
  <si>
    <t>暖</t>
    <rPh sb="0" eb="1">
      <t>アタタ</t>
    </rPh>
    <phoneticPr fontId="2"/>
  </si>
  <si>
    <t>陽</t>
    <rPh sb="0" eb="1">
      <t>ヨウ</t>
    </rPh>
    <phoneticPr fontId="2"/>
  </si>
  <si>
    <t>千</t>
    <rPh sb="0" eb="1">
      <t>セン</t>
    </rPh>
    <phoneticPr fontId="2"/>
  </si>
  <si>
    <t>２ 回 戦</t>
    <rPh sb="2" eb="3">
      <t>カイ</t>
    </rPh>
    <rPh sb="4" eb="5">
      <t>イクサ</t>
    </rPh>
    <phoneticPr fontId="2"/>
  </si>
  <si>
    <t>３ 回 戦</t>
    <rPh sb="2" eb="3">
      <t>カイ</t>
    </rPh>
    <rPh sb="4" eb="5">
      <t>イクサ</t>
    </rPh>
    <phoneticPr fontId="2"/>
  </si>
  <si>
    <t>同 点 決 勝</t>
    <rPh sb="0" eb="1">
      <t>ドウ</t>
    </rPh>
    <rPh sb="2" eb="3">
      <t>テン</t>
    </rPh>
    <rPh sb="4" eb="5">
      <t>ケツ</t>
    </rPh>
    <rPh sb="6" eb="7">
      <t>カツ</t>
    </rPh>
    <phoneticPr fontId="2"/>
  </si>
  <si>
    <t>団 体 決勝トーナメント戦</t>
    <rPh sb="0" eb="1">
      <t>ダン</t>
    </rPh>
    <rPh sb="2" eb="3">
      <t>カラダ</t>
    </rPh>
    <rPh sb="4" eb="6">
      <t>ケッショウ</t>
    </rPh>
    <rPh sb="12" eb="13">
      <t>セン</t>
    </rPh>
    <phoneticPr fontId="2"/>
  </si>
  <si>
    <t>予選1位</t>
    <rPh sb="0" eb="2">
      <t>ヨセン</t>
    </rPh>
    <rPh sb="3" eb="4">
      <t>イ</t>
    </rPh>
    <phoneticPr fontId="2"/>
  </si>
  <si>
    <t>予選8位</t>
    <rPh sb="0" eb="2">
      <t>ヨセン</t>
    </rPh>
    <rPh sb="3" eb="4">
      <t>イ</t>
    </rPh>
    <phoneticPr fontId="2"/>
  </si>
  <si>
    <t>予選5位</t>
    <rPh sb="0" eb="2">
      <t>ヨセン</t>
    </rPh>
    <rPh sb="3" eb="4">
      <t>イ</t>
    </rPh>
    <phoneticPr fontId="2"/>
  </si>
  <si>
    <t>予選4位</t>
    <rPh sb="0" eb="2">
      <t>ヨセン</t>
    </rPh>
    <rPh sb="3" eb="4">
      <t>イ</t>
    </rPh>
    <phoneticPr fontId="2"/>
  </si>
  <si>
    <t>予選3位</t>
    <rPh sb="0" eb="2">
      <t>ヨセン</t>
    </rPh>
    <rPh sb="3" eb="4">
      <t>イ</t>
    </rPh>
    <phoneticPr fontId="2"/>
  </si>
  <si>
    <t>予選6位</t>
    <rPh sb="0" eb="2">
      <t>ヨセン</t>
    </rPh>
    <rPh sb="3" eb="4">
      <t>イ</t>
    </rPh>
    <phoneticPr fontId="2"/>
  </si>
  <si>
    <t>予選7位</t>
    <rPh sb="0" eb="2">
      <t>ヨセン</t>
    </rPh>
    <rPh sb="3" eb="4">
      <t>イ</t>
    </rPh>
    <phoneticPr fontId="2"/>
  </si>
  <si>
    <t>予選2位</t>
    <rPh sb="0" eb="2">
      <t>ヨセン</t>
    </rPh>
    <rPh sb="3" eb="4">
      <t>イ</t>
    </rPh>
    <phoneticPr fontId="2"/>
  </si>
  <si>
    <t>成績</t>
    <rPh sb="0" eb="2">
      <t>セイセキ</t>
    </rPh>
    <phoneticPr fontId="2"/>
  </si>
  <si>
    <t>優勝</t>
    <rPh sb="0" eb="2">
      <t>ユウショウ</t>
    </rPh>
    <phoneticPr fontId="2"/>
  </si>
  <si>
    <t>準々決勝戦</t>
    <rPh sb="0" eb="4">
      <t>ジュンジュンケッショウ</t>
    </rPh>
    <rPh sb="4" eb="5">
      <t>イクサ</t>
    </rPh>
    <phoneticPr fontId="2"/>
  </si>
  <si>
    <t>準優勝</t>
    <rPh sb="0" eb="3">
      <t>ジュンユウショウ</t>
    </rPh>
    <phoneticPr fontId="2"/>
  </si>
  <si>
    <t>３位</t>
    <rPh sb="1" eb="2">
      <t>イ</t>
    </rPh>
    <phoneticPr fontId="2"/>
  </si>
  <si>
    <t>準決勝戦</t>
    <rPh sb="0" eb="1">
      <t>ジュン</t>
    </rPh>
    <rPh sb="1" eb="4">
      <t>ケッショウセン</t>
    </rPh>
    <phoneticPr fontId="2"/>
  </si>
  <si>
    <t>決勝戦</t>
    <rPh sb="0" eb="3">
      <t>ケッショウセン</t>
    </rPh>
    <phoneticPr fontId="2"/>
  </si>
  <si>
    <t>成　績</t>
    <rPh sb="0" eb="1">
      <t>シゲル</t>
    </rPh>
    <rPh sb="2" eb="3">
      <t>イサオ</t>
    </rPh>
    <phoneticPr fontId="2"/>
  </si>
  <si>
    <t>学　　　校　　　名</t>
  </si>
  <si>
    <t>県　　　名</t>
    <rPh sb="0" eb="1">
      <t>ケン</t>
    </rPh>
    <rPh sb="4" eb="5">
      <t>メイ</t>
    </rPh>
    <phoneticPr fontId="2"/>
  </si>
  <si>
    <t>優　勝</t>
    <rPh sb="0" eb="1">
      <t>ユウ</t>
    </rPh>
    <rPh sb="2" eb="3">
      <t>カチ</t>
    </rPh>
    <phoneticPr fontId="2"/>
  </si>
  <si>
    <t>高等学校</t>
    <rPh sb="0" eb="2">
      <t>コウトウ</t>
    </rPh>
    <rPh sb="2" eb="4">
      <t>ガッコウ</t>
    </rPh>
    <phoneticPr fontId="2"/>
  </si>
  <si>
    <t>３　位</t>
    <rPh sb="2" eb="3">
      <t>イ</t>
    </rPh>
    <phoneticPr fontId="2"/>
  </si>
  <si>
    <t>個人</t>
    <rPh sb="0" eb="2">
      <t>コジン</t>
    </rPh>
    <phoneticPr fontId="2"/>
  </si>
  <si>
    <t>NO</t>
  </si>
  <si>
    <t>県 名</t>
  </si>
  <si>
    <t>校　　名</t>
  </si>
  <si>
    <t>監　督</t>
  </si>
  <si>
    <t>　　選　手　名</t>
    <phoneticPr fontId="2"/>
  </si>
  <si>
    <t>学 年</t>
  </si>
  <si>
    <t>選　手　名　簿</t>
    <phoneticPr fontId="2"/>
  </si>
  <si>
    <t>　　　　　選　手　名</t>
    <phoneticPr fontId="2"/>
  </si>
  <si>
    <t>個人戦組合せ</t>
    <rPh sb="0" eb="3">
      <t>コジンセン</t>
    </rPh>
    <rPh sb="3" eb="4">
      <t>ク</t>
    </rPh>
    <rPh sb="4" eb="5">
      <t>ア</t>
    </rPh>
    <phoneticPr fontId="2"/>
  </si>
  <si>
    <t>軽　量　級</t>
    <rPh sb="0" eb="1">
      <t>ケイ</t>
    </rPh>
    <rPh sb="2" eb="3">
      <t>リョウ</t>
    </rPh>
    <rPh sb="4" eb="5">
      <t>キュウ</t>
    </rPh>
    <phoneticPr fontId="2"/>
  </si>
  <si>
    <t>名　前</t>
    <rPh sb="0" eb="1">
      <t>メイ</t>
    </rPh>
    <rPh sb="2" eb="3">
      <t>マエ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</si>
  <si>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</si>
  <si>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（</t>
    <phoneticPr fontId="2"/>
  </si>
  <si>
    <t>）</t>
    <phoneticPr fontId="2"/>
  </si>
  <si>
    <t>名　　　　　前</t>
    <rPh sb="0" eb="1">
      <t>メイ</t>
    </rPh>
    <rPh sb="6" eb="7">
      <t>マエ</t>
    </rPh>
    <phoneticPr fontId="2"/>
  </si>
  <si>
    <t>学　　　　　　校</t>
    <rPh sb="0" eb="1">
      <t>ガク</t>
    </rPh>
    <rPh sb="7" eb="8">
      <t>コウ</t>
    </rPh>
    <phoneticPr fontId="2"/>
  </si>
  <si>
    <t>３  位</t>
    <rPh sb="3" eb="4">
      <t>イ</t>
    </rPh>
    <phoneticPr fontId="2"/>
  </si>
  <si>
    <t>個人戦組合せ</t>
    <rPh sb="0" eb="2">
      <t>コジン</t>
    </rPh>
    <rPh sb="2" eb="3">
      <t>セン</t>
    </rPh>
    <rPh sb="3" eb="4">
      <t>ク</t>
    </rPh>
    <rPh sb="4" eb="5">
      <t>ア</t>
    </rPh>
    <phoneticPr fontId="2"/>
  </si>
  <si>
    <t>中　量　級</t>
    <rPh sb="0" eb="1">
      <t>ナカ</t>
    </rPh>
    <rPh sb="2" eb="3">
      <t>リョウ</t>
    </rPh>
    <rPh sb="4" eb="5">
      <t>キュウ</t>
    </rPh>
    <phoneticPr fontId="2"/>
  </si>
  <si>
    <t>軽　重　量　級</t>
    <rPh sb="0" eb="1">
      <t>ケイ</t>
    </rPh>
    <rPh sb="2" eb="3">
      <t>シゲル</t>
    </rPh>
    <rPh sb="4" eb="5">
      <t>リョウ</t>
    </rPh>
    <rPh sb="6" eb="7">
      <t>キュウ</t>
    </rPh>
    <phoneticPr fontId="2"/>
  </si>
  <si>
    <t>重　量　級</t>
    <rPh sb="0" eb="1">
      <t>シゲル</t>
    </rPh>
    <rPh sb="2" eb="3">
      <t>リョウ</t>
    </rPh>
    <rPh sb="4" eb="5">
      <t>キュウ</t>
    </rPh>
    <phoneticPr fontId="2"/>
  </si>
  <si>
    <t>無　差　別　級</t>
    <rPh sb="0" eb="1">
      <t>ム</t>
    </rPh>
    <rPh sb="2" eb="3">
      <t>サ</t>
    </rPh>
    <rPh sb="4" eb="5">
      <t>ベツ</t>
    </rPh>
    <rPh sb="6" eb="7">
      <t>キュウ</t>
    </rPh>
    <phoneticPr fontId="2"/>
  </si>
  <si>
    <t>三重1位</t>
    <rPh sb="0" eb="2">
      <t>ミエ</t>
    </rPh>
    <phoneticPr fontId="2"/>
  </si>
  <si>
    <t>愛知2位</t>
    <rPh sb="0" eb="2">
      <t>アイチ</t>
    </rPh>
    <rPh sb="3" eb="4">
      <t>イ</t>
    </rPh>
    <phoneticPr fontId="2"/>
  </si>
  <si>
    <t>静岡1位</t>
    <rPh sb="0" eb="2">
      <t>シズオカ</t>
    </rPh>
    <rPh sb="3" eb="4">
      <t>イ</t>
    </rPh>
    <phoneticPr fontId="2"/>
  </si>
  <si>
    <t>岐阜2位</t>
    <rPh sb="0" eb="2">
      <t>ギフ</t>
    </rPh>
    <rPh sb="3" eb="4">
      <t>イ</t>
    </rPh>
    <phoneticPr fontId="2"/>
  </si>
  <si>
    <t>岐阜1位</t>
    <rPh sb="0" eb="2">
      <t>ギフ</t>
    </rPh>
    <rPh sb="3" eb="4">
      <t>イ</t>
    </rPh>
    <phoneticPr fontId="2"/>
  </si>
  <si>
    <t>静岡2位</t>
    <rPh sb="0" eb="2">
      <t>シズオカ</t>
    </rPh>
    <rPh sb="3" eb="4">
      <t>イ</t>
    </rPh>
    <phoneticPr fontId="2"/>
  </si>
  <si>
    <t>愛知1位</t>
    <rPh sb="0" eb="2">
      <t>アイチ</t>
    </rPh>
    <rPh sb="3" eb="4">
      <t>イ</t>
    </rPh>
    <phoneticPr fontId="2"/>
  </si>
  <si>
    <t>三重2位</t>
    <rPh sb="0" eb="2">
      <t>ミエ</t>
    </rPh>
    <rPh sb="3" eb="4">
      <t>イ</t>
    </rPh>
    <phoneticPr fontId="2"/>
  </si>
  <si>
    <t>隼斗</t>
    <rPh sb="1" eb="2">
      <t>ト</t>
    </rPh>
    <phoneticPr fontId="2"/>
  </si>
  <si>
    <t>野末　訓章</t>
    <rPh sb="0" eb="2">
      <t>ノズエ</t>
    </rPh>
    <rPh sb="3" eb="4">
      <t>クン</t>
    </rPh>
    <rPh sb="4" eb="5">
      <t>ショウ</t>
    </rPh>
    <phoneticPr fontId="2"/>
  </si>
  <si>
    <t>難波　佑気</t>
    <rPh sb="0" eb="2">
      <t>ナンバ</t>
    </rPh>
    <rPh sb="3" eb="4">
      <t>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</si>
</sst>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_ "/>
    <numFmt numFmtId="177" formatCode="0.0_);[Red]\(0.0\)"/>
    <numFmt numFmtId="178" formatCode="0.0"/>
    <numFmt numFmtId="179" formatCode="#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ＡＲＰ勘亭流Ｈ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ＡＲＰ勘亭流Ｈ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26"/>
      <name val="ＭＳ 明朝"/>
      <family val="1"/>
      <charset val="128"/>
    </font>
    <font>
      <sz val="26"/>
      <name val="ＭＳ Ｐゴシック"/>
      <family val="3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0.5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HG創英角ｺﾞｼｯｸUB"/>
      <family val="3"/>
      <charset val="128"/>
    </font>
    <font>
      <sz val="2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0" fontId="32" fillId="0" borderId="0">
      <alignment vertical="center"/>
    </xf>
    <xf numFmtId="0" fontId="1" fillId="0" borderId="0"/>
  </cellStyleXfs>
  <cellXfs count="55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12" fillId="0" borderId="10" xfId="0" applyFont="1" applyBorder="1"/>
    <xf numFmtId="0" fontId="12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 vertical="center"/>
    </xf>
    <xf numFmtId="0" fontId="4" fillId="0" borderId="7" xfId="0" applyFont="1" applyBorder="1"/>
    <xf numFmtId="0" fontId="4" fillId="0" borderId="5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177" fontId="4" fillId="0" borderId="0" xfId="0" applyNumberFormat="1" applyFont="1"/>
    <xf numFmtId="0" fontId="0" fillId="0" borderId="0" xfId="0" quotePrefix="1" applyAlignment="1">
      <alignment horizontal="right" vertical="top"/>
    </xf>
    <xf numFmtId="176" fontId="4" fillId="0" borderId="2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6" fontId="4" fillId="0" borderId="23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0" fontId="4" fillId="0" borderId="27" xfId="0" applyFont="1" applyBorder="1"/>
    <xf numFmtId="0" fontId="4" fillId="0" borderId="13" xfId="0" applyFont="1" applyBorder="1" applyAlignment="1">
      <alignment horizontal="center" vertical="center"/>
    </xf>
    <xf numFmtId="0" fontId="4" fillId="0" borderId="28" xfId="0" applyFont="1" applyBorder="1"/>
    <xf numFmtId="0" fontId="4" fillId="0" borderId="0" xfId="0" applyFont="1" applyAlignment="1">
      <alignment horizontal="center"/>
    </xf>
    <xf numFmtId="177" fontId="0" fillId="0" borderId="0" xfId="0" applyNumberFormat="1"/>
    <xf numFmtId="0" fontId="0" fillId="0" borderId="0" xfId="0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1" xfId="0" applyFont="1" applyBorder="1" applyAlignment="1">
      <alignment horizontal="center"/>
    </xf>
    <xf numFmtId="177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 applyProtection="1">
      <alignment horizontal="right" vertical="center"/>
      <protection locked="0"/>
    </xf>
    <xf numFmtId="177" fontId="4" fillId="0" borderId="1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177" fontId="4" fillId="0" borderId="1" xfId="0" applyNumberFormat="1" applyFont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horizontal="distributed" vertical="center" wrapText="1"/>
      <protection locked="0"/>
    </xf>
    <xf numFmtId="0" fontId="4" fillId="0" borderId="23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0" fillId="0" borderId="35" xfId="0" applyBorder="1"/>
    <xf numFmtId="177" fontId="4" fillId="0" borderId="0" xfId="0" applyNumberFormat="1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18" fillId="0" borderId="27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21" xfId="0" applyBorder="1"/>
    <xf numFmtId="0" fontId="0" fillId="0" borderId="7" xfId="0" applyBorder="1"/>
    <xf numFmtId="0" fontId="0" fillId="0" borderId="11" xfId="0" applyBorder="1"/>
    <xf numFmtId="0" fontId="0" fillId="0" borderId="0" xfId="0" quotePrefix="1" applyAlignment="1">
      <alignment horizontal="center" vertical="top"/>
    </xf>
    <xf numFmtId="0" fontId="4" fillId="0" borderId="0" xfId="0" quotePrefix="1" applyFont="1" applyAlignment="1">
      <alignment horizontal="center" vertical="top"/>
    </xf>
    <xf numFmtId="0" fontId="4" fillId="0" borderId="15" xfId="0" applyFont="1" applyBorder="1" applyAlignment="1" applyProtection="1">
      <alignment horizontal="distributed" vertical="center"/>
      <protection locked="0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20" xfId="0" applyFont="1" applyBorder="1" applyAlignment="1">
      <alignment horizontal="distributed" vertical="center"/>
    </xf>
    <xf numFmtId="0" fontId="4" fillId="0" borderId="42" xfId="0" applyFont="1" applyBorder="1" applyAlignment="1">
      <alignment horizontal="distributed" vertical="center"/>
    </xf>
    <xf numFmtId="0" fontId="15" fillId="0" borderId="0" xfId="0" applyFont="1"/>
    <xf numFmtId="0" fontId="4" fillId="0" borderId="9" xfId="0" applyFont="1" applyBorder="1" applyAlignment="1">
      <alignment horizontal="distributed" vertical="center"/>
    </xf>
    <xf numFmtId="0" fontId="6" fillId="0" borderId="0" xfId="0" applyFont="1"/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distributed" vertical="center"/>
    </xf>
    <xf numFmtId="0" fontId="15" fillId="0" borderId="29" xfId="0" applyFont="1" applyBorder="1" applyAlignment="1">
      <alignment horizontal="left" vertical="center"/>
    </xf>
    <xf numFmtId="0" fontId="14" fillId="0" borderId="8" xfId="0" applyFont="1" applyBorder="1" applyAlignment="1">
      <alignment horizontal="distributed" vertical="center"/>
    </xf>
    <xf numFmtId="0" fontId="14" fillId="0" borderId="23" xfId="0" applyFont="1" applyBorder="1" applyAlignment="1">
      <alignment horizontal="distributed" vertical="center"/>
    </xf>
    <xf numFmtId="0" fontId="15" fillId="0" borderId="30" xfId="0" applyFont="1" applyBorder="1" applyAlignment="1">
      <alignment horizontal="left" vertical="center"/>
    </xf>
    <xf numFmtId="0" fontId="14" fillId="0" borderId="2" xfId="0" applyFont="1" applyBorder="1" applyAlignment="1">
      <alignment horizontal="distributed" vertical="center"/>
    </xf>
    <xf numFmtId="0" fontId="14" fillId="0" borderId="24" xfId="0" applyFont="1" applyBorder="1" applyAlignment="1">
      <alignment horizontal="distributed" vertical="center"/>
    </xf>
    <xf numFmtId="0" fontId="15" fillId="0" borderId="31" xfId="0" applyFont="1" applyBorder="1" applyAlignment="1">
      <alignment horizontal="left" vertical="center"/>
    </xf>
    <xf numFmtId="0" fontId="14" fillId="0" borderId="9" xfId="0" applyFont="1" applyBorder="1" applyAlignment="1">
      <alignment horizontal="distributed" vertical="center"/>
    </xf>
    <xf numFmtId="0" fontId="14" fillId="0" borderId="25" xfId="0" applyFont="1" applyBorder="1" applyAlignment="1">
      <alignment horizontal="distributed" vertical="center"/>
    </xf>
    <xf numFmtId="0" fontId="6" fillId="0" borderId="35" xfId="0" applyFont="1" applyBorder="1"/>
    <xf numFmtId="0" fontId="4" fillId="0" borderId="26" xfId="0" applyFont="1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0" fillId="0" borderId="0" xfId="0" applyProtection="1">
      <protection locked="0"/>
    </xf>
    <xf numFmtId="0" fontId="0" fillId="0" borderId="44" xfId="0" applyBorder="1" applyProtection="1">
      <protection locked="0"/>
    </xf>
    <xf numFmtId="0" fontId="4" fillId="0" borderId="41" xfId="0" applyFont="1" applyBorder="1"/>
    <xf numFmtId="0" fontId="0" fillId="0" borderId="45" xfId="0" applyBorder="1" applyProtection="1">
      <protection locked="0"/>
    </xf>
    <xf numFmtId="0" fontId="5" fillId="0" borderId="0" xfId="0" applyFont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3" fillId="0" borderId="26" xfId="0" applyFont="1" applyBorder="1" applyAlignment="1">
      <alignment horizontal="center" vertical="top"/>
    </xf>
    <xf numFmtId="0" fontId="3" fillId="0" borderId="46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21" xfId="0" applyFont="1" applyBorder="1"/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top" textRotation="255"/>
    </xf>
    <xf numFmtId="0" fontId="4" fillId="0" borderId="33" xfId="0" applyFont="1" applyBorder="1"/>
    <xf numFmtId="0" fontId="10" fillId="0" borderId="1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10" fillId="0" borderId="47" xfId="0" applyFont="1" applyBorder="1" applyAlignment="1">
      <alignment horizontal="left" vertical="center"/>
    </xf>
    <xf numFmtId="0" fontId="0" fillId="0" borderId="33" xfId="0" applyBorder="1" applyAlignment="1">
      <alignment vertical="center"/>
    </xf>
    <xf numFmtId="0" fontId="11" fillId="0" borderId="30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11" fillId="0" borderId="31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4" fillId="0" borderId="35" xfId="0" applyFont="1" applyBorder="1"/>
    <xf numFmtId="0" fontId="0" fillId="0" borderId="1" xfId="0" applyBorder="1" applyAlignment="1" applyProtection="1">
      <alignment vertical="center"/>
      <protection locked="0"/>
    </xf>
    <xf numFmtId="0" fontId="0" fillId="0" borderId="26" xfId="0" applyBorder="1"/>
    <xf numFmtId="0" fontId="3" fillId="0" borderId="0" xfId="0" applyFont="1" applyAlignment="1">
      <alignment vertical="center"/>
    </xf>
    <xf numFmtId="0" fontId="3" fillId="0" borderId="35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20" fillId="0" borderId="43" xfId="0" applyFont="1" applyBorder="1" applyAlignment="1">
      <alignment horizontal="distributed" vertical="center"/>
    </xf>
    <xf numFmtId="0" fontId="0" fillId="0" borderId="43" xfId="0" applyBorder="1"/>
    <xf numFmtId="0" fontId="11" fillId="0" borderId="43" xfId="0" applyFont="1" applyBorder="1" applyAlignment="1">
      <alignment vertical="center"/>
    </xf>
    <xf numFmtId="0" fontId="20" fillId="0" borderId="32" xfId="0" applyFont="1" applyBorder="1" applyAlignment="1">
      <alignment horizontal="distributed" vertical="center"/>
    </xf>
    <xf numFmtId="0" fontId="11" fillId="0" borderId="24" xfId="0" applyFont="1" applyBorder="1" applyAlignment="1">
      <alignment horizontal="center" vertical="center"/>
    </xf>
    <xf numFmtId="0" fontId="20" fillId="0" borderId="33" xfId="0" applyFont="1" applyBorder="1" applyAlignment="1">
      <alignment horizontal="distributed" vertical="center"/>
    </xf>
    <xf numFmtId="0" fontId="0" fillId="0" borderId="32" xfId="0" applyBorder="1"/>
    <xf numFmtId="0" fontId="11" fillId="0" borderId="33" xfId="0" applyFont="1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20" fillId="0" borderId="34" xfId="0" applyFont="1" applyBorder="1" applyAlignment="1">
      <alignment horizontal="distributed" vertical="center"/>
    </xf>
    <xf numFmtId="0" fontId="11" fillId="0" borderId="34" xfId="0" applyFont="1" applyBorder="1" applyAlignment="1">
      <alignment vertical="center"/>
    </xf>
    <xf numFmtId="0" fontId="4" fillId="0" borderId="0" xfId="0" quotePrefix="1" applyFont="1" applyAlignment="1">
      <alignment horizontal="right" vertical="top"/>
    </xf>
    <xf numFmtId="0" fontId="4" fillId="0" borderId="0" xfId="0" quotePrefix="1" applyFont="1" applyAlignment="1" applyProtection="1">
      <alignment horizontal="right" vertical="top"/>
      <protection locked="0"/>
    </xf>
    <xf numFmtId="0" fontId="0" fillId="0" borderId="22" xfId="0" applyBorder="1" applyAlignment="1">
      <alignment horizontal="center" vertical="center"/>
    </xf>
    <xf numFmtId="0" fontId="13" fillId="0" borderId="0" xfId="0" applyFont="1"/>
    <xf numFmtId="0" fontId="0" fillId="0" borderId="1" xfId="0" applyBorder="1"/>
    <xf numFmtId="0" fontId="13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20" fillId="0" borderId="32" xfId="0" applyFont="1" applyBorder="1" applyAlignment="1">
      <alignment vertical="center"/>
    </xf>
    <xf numFmtId="0" fontId="0" fillId="0" borderId="33" xfId="0" applyBorder="1"/>
    <xf numFmtId="0" fontId="20" fillId="0" borderId="33" xfId="0" applyFont="1" applyBorder="1" applyAlignment="1">
      <alignment vertical="center"/>
    </xf>
    <xf numFmtId="0" fontId="20" fillId="0" borderId="35" xfId="0" applyFont="1" applyBorder="1" applyAlignment="1">
      <alignment horizontal="distributed" vertical="center"/>
    </xf>
    <xf numFmtId="0" fontId="20" fillId="0" borderId="34" xfId="0" applyFont="1" applyBorder="1" applyAlignment="1">
      <alignment vertical="center"/>
    </xf>
    <xf numFmtId="0" fontId="4" fillId="0" borderId="47" xfId="0" applyFont="1" applyBorder="1"/>
    <xf numFmtId="0" fontId="11" fillId="0" borderId="43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4" fillId="0" borderId="26" xfId="0" applyFont="1" applyBorder="1" applyProtection="1">
      <protection locked="0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distributed" vertical="center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29" fillId="0" borderId="56" xfId="0" applyFont="1" applyBorder="1" applyAlignment="1" applyProtection="1">
      <alignment horizontal="center" vertical="center"/>
      <protection locked="0"/>
    </xf>
    <xf numFmtId="0" fontId="29" fillId="0" borderId="50" xfId="0" applyFont="1" applyBorder="1" applyAlignment="1" applyProtection="1">
      <alignment horizontal="center" vertical="center"/>
      <protection locked="0"/>
    </xf>
    <xf numFmtId="0" fontId="29" fillId="0" borderId="57" xfId="0" applyFont="1" applyBorder="1" applyAlignment="1" applyProtection="1">
      <alignment horizontal="center" vertical="center"/>
      <protection locked="0"/>
    </xf>
    <xf numFmtId="0" fontId="29" fillId="0" borderId="58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59" xfId="0" applyFont="1" applyBorder="1" applyAlignment="1" applyProtection="1">
      <alignment horizontal="center" vertical="center"/>
      <protection locked="0"/>
    </xf>
    <xf numFmtId="0" fontId="29" fillId="0" borderId="59" xfId="0" applyFont="1" applyBorder="1" applyAlignment="1">
      <alignment horizontal="center" vertical="center"/>
    </xf>
    <xf numFmtId="0" fontId="29" fillId="0" borderId="58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56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textRotation="255"/>
    </xf>
    <xf numFmtId="0" fontId="3" fillId="0" borderId="2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4" fillId="0" borderId="35" xfId="0" applyFont="1" applyBorder="1" applyAlignment="1">
      <alignment vertical="center"/>
    </xf>
    <xf numFmtId="0" fontId="30" fillId="0" borderId="54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4" fillId="0" borderId="61" xfId="0" applyFont="1" applyBorder="1" applyProtection="1">
      <protection locked="0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center" vertical="distributed" textRotation="255"/>
    </xf>
    <xf numFmtId="0" fontId="2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11" xfId="0" applyFont="1" applyBorder="1"/>
    <xf numFmtId="0" fontId="4" fillId="0" borderId="21" xfId="0" applyFont="1" applyBorder="1"/>
    <xf numFmtId="0" fontId="10" fillId="0" borderId="3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0" fillId="0" borderId="13" xfId="0" applyBorder="1" applyProtection="1">
      <protection locked="0"/>
    </xf>
    <xf numFmtId="0" fontId="4" fillId="0" borderId="53" xfId="0" applyFont="1" applyBorder="1" applyProtection="1">
      <protection locked="0"/>
    </xf>
    <xf numFmtId="0" fontId="4" fillId="0" borderId="62" xfId="0" applyFont="1" applyBorder="1" applyProtection="1">
      <protection locked="0"/>
    </xf>
    <xf numFmtId="0" fontId="0" fillId="0" borderId="28" xfId="0" applyBorder="1" applyProtection="1">
      <protection locked="0"/>
    </xf>
    <xf numFmtId="0" fontId="4" fillId="0" borderId="52" xfId="0" applyFont="1" applyBorder="1" applyProtection="1">
      <protection locked="0"/>
    </xf>
    <xf numFmtId="0" fontId="4" fillId="0" borderId="28" xfId="0" applyFont="1" applyBorder="1" applyProtection="1">
      <protection locked="0"/>
    </xf>
    <xf numFmtId="0" fontId="0" fillId="0" borderId="28" xfId="0" applyBorder="1" applyAlignment="1" applyProtection="1">
      <alignment horizontal="distributed" vertical="center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1" xfId="0" applyFont="1" applyBorder="1" applyAlignment="1">
      <alignment horizontal="center" shrinkToFit="1"/>
    </xf>
    <xf numFmtId="0" fontId="4" fillId="0" borderId="1" xfId="0" applyFont="1" applyBorder="1" applyAlignment="1" applyProtection="1">
      <alignment horizontal="distributed" vertical="center" shrinkToFit="1"/>
      <protection locked="0"/>
    </xf>
    <xf numFmtId="0" fontId="4" fillId="0" borderId="0" xfId="0" applyFont="1" applyAlignment="1">
      <alignment shrinkToFit="1"/>
    </xf>
    <xf numFmtId="0" fontId="4" fillId="0" borderId="0" xfId="0" applyFont="1" applyAlignment="1" applyProtection="1">
      <alignment vertical="top"/>
      <protection locked="0"/>
    </xf>
    <xf numFmtId="0" fontId="26" fillId="0" borderId="0" xfId="0" applyFont="1"/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24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distributed" vertical="center" shrinkToFit="1"/>
    </xf>
    <xf numFmtId="0" fontId="4" fillId="0" borderId="30" xfId="0" applyFont="1" applyBorder="1" applyAlignment="1">
      <alignment horizontal="distributed" vertical="center" shrinkToFit="1"/>
    </xf>
    <xf numFmtId="0" fontId="11" fillId="0" borderId="0" xfId="0" applyFont="1"/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2" fillId="2" borderId="11" xfId="0" applyFont="1" applyFill="1" applyBorder="1"/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177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distributed" vertical="center" wrapText="1"/>
      <protection locked="0"/>
    </xf>
    <xf numFmtId="0" fontId="4" fillId="2" borderId="5" xfId="0" applyFont="1" applyFill="1" applyBorder="1"/>
    <xf numFmtId="0" fontId="12" fillId="2" borderId="10" xfId="0" applyFont="1" applyFill="1" applyBorder="1"/>
    <xf numFmtId="0" fontId="4" fillId="2" borderId="6" xfId="0" applyFont="1" applyFill="1" applyBorder="1"/>
    <xf numFmtId="177" fontId="4" fillId="2" borderId="1" xfId="0" applyNumberFormat="1" applyFont="1" applyFill="1" applyBorder="1" applyAlignment="1" applyProtection="1">
      <alignment vertical="center"/>
      <protection locked="0"/>
    </xf>
    <xf numFmtId="0" fontId="10" fillId="0" borderId="48" xfId="0" applyFont="1" applyBorder="1" applyAlignment="1">
      <alignment horizontal="center" vertical="center"/>
    </xf>
    <xf numFmtId="178" fontId="4" fillId="0" borderId="1" xfId="0" applyNumberFormat="1" applyFont="1" applyBorder="1" applyAlignment="1" applyProtection="1">
      <alignment horizontal="right" vertical="center"/>
      <protection locked="0"/>
    </xf>
    <xf numFmtId="178" fontId="4" fillId="2" borderId="1" xfId="0" applyNumberFormat="1" applyFont="1" applyFill="1" applyBorder="1" applyAlignment="1" applyProtection="1">
      <alignment horizontal="right" vertical="center"/>
      <protection locked="0"/>
    </xf>
    <xf numFmtId="178" fontId="4" fillId="2" borderId="1" xfId="0" applyNumberFormat="1" applyFont="1" applyFill="1" applyBorder="1" applyAlignment="1" applyProtection="1">
      <alignment vertical="center"/>
      <protection locked="0"/>
    </xf>
    <xf numFmtId="178" fontId="4" fillId="0" borderId="1" xfId="0" applyNumberFormat="1" applyFont="1" applyBorder="1" applyAlignment="1" applyProtection="1">
      <alignment vertical="center"/>
      <protection locked="0"/>
    </xf>
    <xf numFmtId="176" fontId="4" fillId="0" borderId="2" xfId="0" applyNumberFormat="1" applyFont="1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178" fontId="4" fillId="0" borderId="9" xfId="0" applyNumberFormat="1" applyFont="1" applyBorder="1" applyAlignment="1">
      <alignment horizontal="center" vertical="center"/>
    </xf>
    <xf numFmtId="178" fontId="4" fillId="0" borderId="36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177" fontId="4" fillId="0" borderId="36" xfId="0" applyNumberFormat="1" applyFont="1" applyBorder="1" applyAlignment="1">
      <alignment horizontal="center" vertical="center"/>
    </xf>
    <xf numFmtId="0" fontId="31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4" fillId="0" borderId="68" xfId="0" applyFont="1" applyBorder="1" applyAlignment="1">
      <alignment horizontal="center" vertical="center" textRotation="255"/>
    </xf>
    <xf numFmtId="0" fontId="4" fillId="0" borderId="69" xfId="0" applyFont="1" applyBorder="1" applyAlignment="1">
      <alignment horizontal="center" vertical="center" textRotation="255"/>
    </xf>
    <xf numFmtId="0" fontId="4" fillId="0" borderId="70" xfId="0" applyFont="1" applyBorder="1" applyAlignment="1">
      <alignment horizontal="center" vertical="center" textRotation="255"/>
    </xf>
    <xf numFmtId="0" fontId="4" fillId="0" borderId="70" xfId="0" applyFont="1" applyBorder="1" applyAlignment="1">
      <alignment vertical="center" textRotation="255"/>
    </xf>
    <xf numFmtId="0" fontId="4" fillId="0" borderId="71" xfId="0" applyFont="1" applyBorder="1" applyAlignment="1">
      <alignment vertical="center" textRotation="255"/>
    </xf>
    <xf numFmtId="179" fontId="10" fillId="0" borderId="48" xfId="0" applyNumberFormat="1" applyFont="1" applyBorder="1" applyAlignment="1">
      <alignment horizontal="center" vertical="center"/>
    </xf>
    <xf numFmtId="179" fontId="10" fillId="0" borderId="22" xfId="0" applyNumberFormat="1" applyFont="1" applyBorder="1" applyAlignment="1">
      <alignment horizontal="center" vertical="center"/>
    </xf>
    <xf numFmtId="179" fontId="29" fillId="0" borderId="40" xfId="0" applyNumberFormat="1" applyFont="1" applyBorder="1" applyAlignment="1">
      <alignment horizontal="distributed" vertical="center"/>
    </xf>
    <xf numFmtId="179" fontId="4" fillId="0" borderId="35" xfId="0" applyNumberFormat="1" applyFont="1" applyBorder="1" applyAlignment="1">
      <alignment horizontal="center" vertical="center"/>
    </xf>
    <xf numFmtId="179" fontId="29" fillId="0" borderId="1" xfId="0" applyNumberFormat="1" applyFont="1" applyBorder="1" applyAlignment="1">
      <alignment horizontal="distributed" vertical="center"/>
    </xf>
    <xf numFmtId="179" fontId="4" fillId="0" borderId="48" xfId="0" applyNumberFormat="1" applyFont="1" applyBorder="1" applyAlignment="1">
      <alignment horizontal="center" vertical="center"/>
    </xf>
    <xf numFmtId="179" fontId="4" fillId="0" borderId="43" xfId="0" applyNumberFormat="1" applyFont="1" applyBorder="1" applyAlignment="1">
      <alignment horizontal="distributed" vertical="center"/>
    </xf>
    <xf numFmtId="179" fontId="4" fillId="0" borderId="33" xfId="0" applyNumberFormat="1" applyFont="1" applyBorder="1" applyAlignment="1">
      <alignment horizontal="distributed" vertical="center"/>
    </xf>
    <xf numFmtId="179" fontId="4" fillId="0" borderId="34" xfId="0" applyNumberFormat="1" applyFont="1" applyBorder="1" applyAlignment="1">
      <alignment horizontal="distributed" vertical="center"/>
    </xf>
    <xf numFmtId="179" fontId="4" fillId="0" borderId="0" xfId="0" applyNumberFormat="1" applyFont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40" xfId="0" applyFont="1" applyBorder="1" applyAlignment="1">
      <alignment horizontal="center" vertical="center"/>
    </xf>
    <xf numFmtId="0" fontId="4" fillId="0" borderId="40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35" xfId="0" applyFont="1" applyBorder="1" applyAlignment="1">
      <alignment horizontal="distributed" vertical="center"/>
    </xf>
    <xf numFmtId="0" fontId="15" fillId="0" borderId="50" xfId="0" applyFont="1" applyBorder="1" applyAlignment="1">
      <alignment horizontal="left" vertical="center"/>
    </xf>
    <xf numFmtId="0" fontId="14" fillId="0" borderId="40" xfId="0" applyFont="1" applyBorder="1" applyAlignment="1">
      <alignment horizontal="distributed" vertical="center"/>
    </xf>
    <xf numFmtId="0" fontId="14" fillId="0" borderId="11" xfId="0" applyFont="1" applyBorder="1" applyAlignment="1">
      <alignment horizontal="distributed" vertical="center"/>
    </xf>
    <xf numFmtId="0" fontId="4" fillId="0" borderId="20" xfId="0" applyFont="1" applyBorder="1" applyAlignment="1">
      <alignment horizontal="center" vertical="center"/>
    </xf>
    <xf numFmtId="0" fontId="15" fillId="0" borderId="47" xfId="0" applyFont="1" applyBorder="1" applyAlignment="1">
      <alignment horizontal="left" vertical="center"/>
    </xf>
    <xf numFmtId="0" fontId="14" fillId="0" borderId="20" xfId="0" applyFont="1" applyBorder="1" applyAlignment="1">
      <alignment horizontal="distributed" vertical="center"/>
    </xf>
    <xf numFmtId="0" fontId="14" fillId="0" borderId="42" xfId="0" applyFont="1" applyBorder="1" applyAlignment="1">
      <alignment horizontal="distributed" vertical="center"/>
    </xf>
    <xf numFmtId="179" fontId="4" fillId="0" borderId="35" xfId="0" applyNumberFormat="1" applyFont="1" applyBorder="1" applyAlignment="1">
      <alignment horizontal="distributed" vertical="center"/>
    </xf>
    <xf numFmtId="179" fontId="4" fillId="0" borderId="32" xfId="0" applyNumberFormat="1" applyFont="1" applyBorder="1" applyAlignment="1">
      <alignment horizontal="distributed" vertical="center"/>
    </xf>
    <xf numFmtId="179" fontId="4" fillId="0" borderId="38" xfId="0" applyNumberFormat="1" applyFont="1" applyBorder="1" applyAlignment="1">
      <alignment horizontal="distributed" vertical="center"/>
    </xf>
    <xf numFmtId="179" fontId="4" fillId="0" borderId="0" xfId="0" applyNumberFormat="1" applyFont="1" applyAlignment="1">
      <alignment vertical="center"/>
    </xf>
    <xf numFmtId="0" fontId="4" fillId="0" borderId="72" xfId="0" applyFont="1" applyBorder="1" applyAlignment="1">
      <alignment horizontal="center" vertical="center"/>
    </xf>
    <xf numFmtId="179" fontId="29" fillId="0" borderId="73" xfId="0" applyNumberFormat="1" applyFont="1" applyBorder="1" applyAlignment="1">
      <alignment horizontal="distributed" vertical="center"/>
    </xf>
    <xf numFmtId="179" fontId="4" fillId="0" borderId="13" xfId="0" applyNumberFormat="1" applyFont="1" applyBorder="1" applyAlignment="1">
      <alignment horizontal="center" vertical="center"/>
    </xf>
    <xf numFmtId="0" fontId="29" fillId="0" borderId="74" xfId="0" applyFont="1" applyBorder="1" applyAlignment="1">
      <alignment horizontal="center" vertical="center"/>
    </xf>
    <xf numFmtId="0" fontId="29" fillId="0" borderId="73" xfId="0" applyFont="1" applyBorder="1" applyAlignment="1">
      <alignment horizontal="center" vertical="center"/>
    </xf>
    <xf numFmtId="0" fontId="29" fillId="0" borderId="75" xfId="0" applyFont="1" applyBorder="1" applyAlignment="1">
      <alignment horizontal="center" vertical="center"/>
    </xf>
    <xf numFmtId="0" fontId="29" fillId="0" borderId="76" xfId="0" applyFont="1" applyBorder="1" applyAlignment="1" applyProtection="1">
      <alignment horizontal="center" vertical="center"/>
      <protection locked="0"/>
    </xf>
    <xf numFmtId="0" fontId="29" fillId="0" borderId="75" xfId="0" applyFont="1" applyBorder="1" applyAlignment="1" applyProtection="1">
      <alignment horizontal="center" vertical="center"/>
      <protection locked="0"/>
    </xf>
    <xf numFmtId="0" fontId="30" fillId="0" borderId="6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79" fontId="4" fillId="0" borderId="1" xfId="0" applyNumberFormat="1" applyFont="1" applyBorder="1" applyProtection="1">
      <protection locked="0"/>
    </xf>
    <xf numFmtId="0" fontId="4" fillId="0" borderId="30" xfId="0" applyFont="1" applyBorder="1" applyAlignment="1">
      <alignment horizontal="centerContinuous" vertical="center" shrinkToFit="1"/>
    </xf>
    <xf numFmtId="0" fontId="4" fillId="0" borderId="29" xfId="0" applyFont="1" applyBorder="1" applyAlignment="1">
      <alignment horizontal="centerContinuous" vertical="center" shrinkToFit="1"/>
    </xf>
    <xf numFmtId="0" fontId="4" fillId="0" borderId="24" xfId="0" applyFont="1" applyBorder="1" applyAlignment="1">
      <alignment horizontal="centerContinuous" vertical="center" shrinkToFit="1"/>
    </xf>
    <xf numFmtId="179" fontId="4" fillId="0" borderId="33" xfId="0" applyNumberFormat="1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 textRotation="255"/>
    </xf>
    <xf numFmtId="0" fontId="4" fillId="0" borderId="50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textRotation="255"/>
    </xf>
    <xf numFmtId="0" fontId="4" fillId="0" borderId="40" xfId="0" applyFont="1" applyBorder="1" applyAlignment="1">
      <alignment horizontal="center" vertical="center" textRotation="255"/>
    </xf>
    <xf numFmtId="0" fontId="21" fillId="0" borderId="0" xfId="0" applyFont="1" applyAlignment="1">
      <alignment horizontal="center" vertical="center"/>
    </xf>
    <xf numFmtId="0" fontId="18" fillId="0" borderId="27" xfId="0" applyFont="1" applyBorder="1" applyAlignment="1">
      <alignment horizontal="center" vertical="distributed" textRotation="255"/>
    </xf>
    <xf numFmtId="0" fontId="0" fillId="0" borderId="27" xfId="0" applyBorder="1" applyAlignment="1">
      <alignment horizontal="center" vertical="distributed" textRotation="255"/>
    </xf>
    <xf numFmtId="176" fontId="21" fillId="0" borderId="0" xfId="0" applyNumberFormat="1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179" fontId="17" fillId="0" borderId="42" xfId="0" applyNumberFormat="1" applyFont="1" applyBorder="1" applyAlignment="1">
      <alignment horizontal="distributed" vertical="center"/>
    </xf>
    <xf numFmtId="179" fontId="17" fillId="0" borderId="43" xfId="0" applyNumberFormat="1" applyFont="1" applyBorder="1" applyAlignment="1">
      <alignment horizontal="distributed" vertical="center"/>
    </xf>
    <xf numFmtId="179" fontId="17" fillId="0" borderId="47" xfId="0" applyNumberFormat="1" applyFont="1" applyBorder="1" applyAlignment="1">
      <alignment horizontal="distributed" vertical="center"/>
    </xf>
    <xf numFmtId="0" fontId="17" fillId="0" borderId="20" xfId="0" applyFont="1" applyBorder="1" applyAlignment="1">
      <alignment horizontal="distributed" vertical="center"/>
    </xf>
    <xf numFmtId="0" fontId="4" fillId="0" borderId="63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179" fontId="13" fillId="0" borderId="11" xfId="0" applyNumberFormat="1" applyFont="1" applyBorder="1" applyAlignment="1">
      <alignment horizontal="center" vertical="center"/>
    </xf>
    <xf numFmtId="179" fontId="13" fillId="0" borderId="35" xfId="0" applyNumberFormat="1" applyFont="1" applyBorder="1" applyAlignment="1">
      <alignment horizontal="center" vertical="center"/>
    </xf>
    <xf numFmtId="179" fontId="13" fillId="0" borderId="50" xfId="0" applyNumberFormat="1" applyFont="1" applyBorder="1" applyAlignment="1">
      <alignment horizontal="center" vertical="center"/>
    </xf>
    <xf numFmtId="179" fontId="13" fillId="0" borderId="25" xfId="0" applyNumberFormat="1" applyFont="1" applyBorder="1" applyAlignment="1">
      <alignment horizontal="distributed" vertical="center"/>
    </xf>
    <xf numFmtId="179" fontId="13" fillId="0" borderId="34" xfId="0" applyNumberFormat="1" applyFont="1" applyBorder="1" applyAlignment="1">
      <alignment horizontal="distributed" vertical="center"/>
    </xf>
    <xf numFmtId="179" fontId="13" fillId="0" borderId="31" xfId="0" applyNumberFormat="1" applyFont="1" applyBorder="1" applyAlignment="1">
      <alignment horizontal="distributed" vertical="center"/>
    </xf>
    <xf numFmtId="0" fontId="13" fillId="0" borderId="40" xfId="0" applyFont="1" applyBorder="1" applyAlignment="1">
      <alignment horizontal="distributed" vertical="center"/>
    </xf>
    <xf numFmtId="179" fontId="13" fillId="0" borderId="40" xfId="0" applyNumberFormat="1" applyFont="1" applyBorder="1" applyAlignment="1">
      <alignment horizontal="distributed" vertical="center"/>
    </xf>
    <xf numFmtId="179" fontId="0" fillId="0" borderId="40" xfId="0" applyNumberFormat="1" applyBorder="1" applyAlignment="1">
      <alignment horizontal="distributed" vertical="center"/>
    </xf>
    <xf numFmtId="179" fontId="17" fillId="0" borderId="20" xfId="0" applyNumberFormat="1" applyFont="1" applyBorder="1" applyAlignment="1">
      <alignment horizontal="distributed" vertical="center"/>
    </xf>
    <xf numFmtId="179" fontId="0" fillId="0" borderId="20" xfId="0" applyNumberFormat="1" applyBorder="1" applyAlignment="1">
      <alignment horizontal="distributed" vertical="center"/>
    </xf>
    <xf numFmtId="0" fontId="4" fillId="0" borderId="0" xfId="0" quotePrefix="1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179" fontId="0" fillId="0" borderId="31" xfId="0" applyNumberFormat="1" applyBorder="1" applyAlignment="1">
      <alignment horizontal="distributed" vertical="center"/>
    </xf>
    <xf numFmtId="179" fontId="0" fillId="0" borderId="47" xfId="0" applyNumberFormat="1" applyBorder="1" applyAlignment="1">
      <alignment horizontal="distributed" vertical="center"/>
    </xf>
    <xf numFmtId="179" fontId="13" fillId="0" borderId="25" xfId="0" applyNumberFormat="1" applyFont="1" applyBorder="1" applyAlignment="1">
      <alignment horizontal="center" vertical="center"/>
    </xf>
    <xf numFmtId="179" fontId="13" fillId="0" borderId="34" xfId="0" applyNumberFormat="1" applyFont="1" applyBorder="1" applyAlignment="1">
      <alignment horizontal="center" vertical="center"/>
    </xf>
    <xf numFmtId="179" fontId="13" fillId="0" borderId="31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20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9" fontId="13" fillId="0" borderId="11" xfId="0" applyNumberFormat="1" applyFont="1" applyBorder="1" applyAlignment="1">
      <alignment horizontal="distributed" vertical="center"/>
    </xf>
    <xf numFmtId="179" fontId="13" fillId="0" borderId="35" xfId="0" applyNumberFormat="1" applyFont="1" applyBorder="1" applyAlignment="1">
      <alignment horizontal="distributed" vertical="center"/>
    </xf>
    <xf numFmtId="179" fontId="13" fillId="0" borderId="50" xfId="0" applyNumberFormat="1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distributed" vertical="center"/>
    </xf>
    <xf numFmtId="0" fontId="3" fillId="0" borderId="35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6" fontId="4" fillId="0" borderId="0" xfId="1" quotePrefix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3" fillId="0" borderId="3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/>
    </xf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7" fillId="0" borderId="43" xfId="0" applyFont="1" applyBorder="1" applyAlignment="1">
      <alignment horizontal="distributed" vertical="center"/>
    </xf>
    <xf numFmtId="0" fontId="17" fillId="0" borderId="47" xfId="0" applyFont="1" applyBorder="1" applyAlignment="1">
      <alignment horizontal="distributed" vertical="center"/>
    </xf>
    <xf numFmtId="0" fontId="10" fillId="0" borderId="33" xfId="0" applyFont="1" applyBorder="1" applyAlignment="1">
      <alignment horizontal="distributed" vertical="center"/>
    </xf>
    <xf numFmtId="0" fontId="9" fillId="0" borderId="35" xfId="0" applyFont="1" applyBorder="1" applyAlignment="1">
      <alignment horizontal="center" vertical="center"/>
    </xf>
    <xf numFmtId="0" fontId="17" fillId="0" borderId="42" xfId="0" applyFont="1" applyBorder="1" applyAlignment="1">
      <alignment horizontal="distributed" vertical="center"/>
    </xf>
    <xf numFmtId="0" fontId="13" fillId="0" borderId="25" xfId="0" applyFont="1" applyBorder="1" applyAlignment="1">
      <alignment horizontal="distributed" vertical="center"/>
    </xf>
    <xf numFmtId="0" fontId="13" fillId="0" borderId="34" xfId="0" applyFont="1" applyBorder="1" applyAlignment="1">
      <alignment horizontal="distributed" vertical="center"/>
    </xf>
    <xf numFmtId="0" fontId="13" fillId="0" borderId="31" xfId="0" applyFont="1" applyBorder="1" applyAlignment="1">
      <alignment horizontal="distributed" vertical="center"/>
    </xf>
    <xf numFmtId="0" fontId="13" fillId="0" borderId="25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66" xfId="0" applyBorder="1" applyAlignment="1">
      <alignment horizontal="center" vertical="center" textRotation="255" shrinkToFit="1"/>
    </xf>
    <xf numFmtId="0" fontId="0" fillId="0" borderId="49" xfId="0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top"/>
    </xf>
    <xf numFmtId="0" fontId="27" fillId="0" borderId="3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0" fillId="0" borderId="66" xfId="0" applyBorder="1" applyAlignment="1">
      <alignment horizontal="center" vertical="distributed" textRotation="255"/>
    </xf>
    <xf numFmtId="0" fontId="0" fillId="0" borderId="49" xfId="0" applyBorder="1" applyAlignment="1">
      <alignment horizontal="center" vertical="distributed" textRotation="255"/>
    </xf>
    <xf numFmtId="0" fontId="3" fillId="0" borderId="0" xfId="0" applyFont="1" applyAlignment="1">
      <alignment horizontal="center" vertical="top"/>
    </xf>
    <xf numFmtId="0" fontId="10" fillId="0" borderId="25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3" xfId="0" applyFont="1" applyBorder="1" applyAlignment="1">
      <alignment horizontal="distributed" vertical="center"/>
    </xf>
    <xf numFmtId="0" fontId="10" fillId="0" borderId="24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distributed" vertical="center"/>
    </xf>
    <xf numFmtId="0" fontId="10" fillId="0" borderId="3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10" fillId="0" borderId="2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6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4" fillId="0" borderId="0" xfId="0" applyFont="1"/>
    <xf numFmtId="0" fontId="4" fillId="0" borderId="26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63" xfId="0" applyFont="1" applyBorder="1"/>
    <xf numFmtId="0" fontId="4" fillId="0" borderId="65" xfId="0" applyFont="1" applyBorder="1"/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0" fillId="0" borderId="25" xfId="0" applyFont="1" applyBorder="1" applyAlignment="1">
      <alignment horizontal="distributed" vertical="center"/>
    </xf>
    <xf numFmtId="0" fontId="11" fillId="0" borderId="31" xfId="0" applyFont="1" applyBorder="1" applyAlignment="1">
      <alignment horizontal="distributed" vertical="center"/>
    </xf>
    <xf numFmtId="179" fontId="4" fillId="0" borderId="33" xfId="0" applyNumberFormat="1" applyFont="1" applyBorder="1" applyAlignment="1">
      <alignment horizontal="distributed" vertical="center"/>
    </xf>
    <xf numFmtId="0" fontId="4" fillId="0" borderId="38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4" fillId="0" borderId="38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0" fillId="0" borderId="34" xfId="0" applyFont="1" applyBorder="1" applyAlignment="1">
      <alignment horizontal="distributed" vertical="center"/>
    </xf>
    <xf numFmtId="0" fontId="20" fillId="0" borderId="42" xfId="0" applyFont="1" applyBorder="1" applyAlignment="1">
      <alignment horizontal="distributed" vertical="center"/>
    </xf>
    <xf numFmtId="0" fontId="11" fillId="0" borderId="47" xfId="0" applyFont="1" applyBorder="1" applyAlignment="1">
      <alignment horizontal="distributed" vertical="center"/>
    </xf>
    <xf numFmtId="0" fontId="4" fillId="0" borderId="46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179" fontId="25" fillId="0" borderId="33" xfId="0" applyNumberFormat="1" applyFont="1" applyBorder="1" applyAlignment="1">
      <alignment horizontal="distributed" vertical="center"/>
    </xf>
    <xf numFmtId="0" fontId="4" fillId="0" borderId="64" xfId="0" applyFont="1" applyBorder="1" applyAlignment="1">
      <alignment vertical="center"/>
    </xf>
    <xf numFmtId="0" fontId="16" fillId="0" borderId="46" xfId="0" applyFont="1" applyBorder="1" applyAlignment="1">
      <alignment vertical="center"/>
    </xf>
    <xf numFmtId="0" fontId="16" fillId="0" borderId="50" xfId="0" applyFont="1" applyBorder="1" applyAlignment="1">
      <alignment vertical="center"/>
    </xf>
    <xf numFmtId="0" fontId="20" fillId="0" borderId="25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0" fillId="0" borderId="23" xfId="0" applyFont="1" applyBorder="1" applyAlignment="1">
      <alignment horizontal="distributed" vertical="center"/>
    </xf>
    <xf numFmtId="0" fontId="20" fillId="0" borderId="32" xfId="0" applyFont="1" applyBorder="1" applyAlignment="1">
      <alignment horizontal="distributed" vertical="center"/>
    </xf>
    <xf numFmtId="0" fontId="11" fillId="0" borderId="29" xfId="0" applyFont="1" applyBorder="1" applyAlignment="1">
      <alignment horizontal="distributed" vertical="center"/>
    </xf>
    <xf numFmtId="0" fontId="20" fillId="0" borderId="24" xfId="0" applyFont="1" applyBorder="1" applyAlignment="1">
      <alignment horizontal="distributed" vertical="center"/>
    </xf>
    <xf numFmtId="0" fontId="20" fillId="0" borderId="3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20" fillId="0" borderId="48" xfId="0" applyFont="1" applyBorder="1" applyAlignment="1">
      <alignment horizontal="center" vertical="center"/>
    </xf>
    <xf numFmtId="0" fontId="11" fillId="0" borderId="22" xfId="0" applyFont="1" applyBorder="1"/>
    <xf numFmtId="0" fontId="20" fillId="0" borderId="43" xfId="0" applyFont="1" applyBorder="1" applyAlignment="1">
      <alignment horizontal="distributed" vertical="center"/>
    </xf>
    <xf numFmtId="0" fontId="3" fillId="0" borderId="46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0" fillId="0" borderId="0" xfId="0"/>
    <xf numFmtId="179" fontId="25" fillId="0" borderId="32" xfId="0" applyNumberFormat="1" applyFont="1" applyBorder="1" applyAlignment="1">
      <alignment horizontal="distributed" vertical="center"/>
    </xf>
    <xf numFmtId="0" fontId="0" fillId="0" borderId="51" xfId="0" applyBorder="1" applyAlignment="1" applyProtection="1">
      <alignment horizontal="right" vertical="center"/>
      <protection locked="0"/>
    </xf>
    <xf numFmtId="0" fontId="0" fillId="0" borderId="40" xfId="0" applyBorder="1" applyAlignment="1" applyProtection="1">
      <alignment horizontal="right" vertical="center"/>
      <protection locked="0"/>
    </xf>
    <xf numFmtId="179" fontId="4" fillId="0" borderId="32" xfId="0" applyNumberFormat="1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30" xfId="0" applyFont="1" applyBorder="1" applyAlignment="1">
      <alignment horizontal="distributed"/>
    </xf>
    <xf numFmtId="0" fontId="1" fillId="0" borderId="0" xfId="0" applyFont="1" applyAlignment="1">
      <alignment horizontal="right" vertical="center"/>
    </xf>
    <xf numFmtId="0" fontId="1" fillId="0" borderId="64" xfId="0" applyFont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0" fontId="1" fillId="0" borderId="50" xfId="0" applyFont="1" applyBorder="1" applyAlignment="1">
      <alignment horizontal="right" vertical="center"/>
    </xf>
    <xf numFmtId="0" fontId="4" fillId="0" borderId="26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6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4" fillId="0" borderId="26" xfId="0" applyFont="1" applyBorder="1" applyAlignment="1">
      <alignment horizontal="right" vertical="center"/>
    </xf>
    <xf numFmtId="0" fontId="1" fillId="0" borderId="46" xfId="0" applyFont="1" applyBorder="1" applyAlignment="1">
      <alignment horizontal="right" vertical="center"/>
    </xf>
    <xf numFmtId="0" fontId="11" fillId="0" borderId="31" xfId="0" applyFont="1" applyBorder="1" applyAlignment="1">
      <alignment horizontal="distributed"/>
    </xf>
    <xf numFmtId="0" fontId="20" fillId="0" borderId="10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/>
    </xf>
    <xf numFmtId="0" fontId="11" fillId="0" borderId="29" xfId="0" applyFont="1" applyBorder="1" applyAlignment="1">
      <alignment horizontal="distributed"/>
    </xf>
  </cellXfs>
  <cellStyles count="4">
    <cellStyle name="通貨" xfId="1" builtinId="7"/>
    <cellStyle name="標準" xfId="0" builtinId="0"/>
    <cellStyle name="標準 2" xfId="2" xr:uid="{28952FAA-4F65-4856-A171-399E4ACE8738}"/>
    <cellStyle name="標準 2 2" xfId="3" xr:uid="{2E2AC10A-9F32-48BB-91B9-A1F19A834A3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A1:R201"/>
  <sheetViews>
    <sheetView showGridLines="0" workbookViewId="0">
      <pane ySplit="1" topLeftCell="A49" activePane="bottomLeft" state="frozen"/>
      <selection pane="bottomLeft" activeCell="G58" sqref="G58"/>
    </sheetView>
  </sheetViews>
  <sheetFormatPr defaultColWidth="9" defaultRowHeight="13.5"/>
  <cols>
    <col min="1" max="1" width="5.375" style="1" customWidth="1"/>
    <col min="2" max="3" width="6.625" style="229" customWidth="1"/>
    <col min="4" max="4" width="4.625" style="1" customWidth="1"/>
    <col min="5" max="5" width="6.25" style="1" bestFit="1" customWidth="1"/>
    <col min="6" max="6" width="7.75" style="31" customWidth="1"/>
    <col min="7" max="7" width="19.75" style="2" customWidth="1"/>
    <col min="8" max="8" width="6.25" style="1" customWidth="1"/>
    <col min="9" max="10" width="14.625" style="1" customWidth="1"/>
    <col min="11" max="11" width="5.625" style="1" customWidth="1"/>
    <col min="12" max="12" width="7.125" style="1" customWidth="1"/>
    <col min="13" max="14" width="9" style="1"/>
    <col min="15" max="15" width="7.375" style="1" customWidth="1"/>
    <col min="16" max="17" width="9" style="1"/>
    <col min="18" max="18" width="19.125" style="1" bestFit="1" customWidth="1"/>
    <col min="19" max="16384" width="9" style="1"/>
  </cols>
  <sheetData>
    <row r="1" spans="1:18" ht="20.25" customHeight="1" thickBot="1">
      <c r="A1" s="15"/>
      <c r="B1" s="227" t="s">
        <v>4</v>
      </c>
      <c r="C1" s="227" t="s">
        <v>5</v>
      </c>
      <c r="D1" s="48" t="s">
        <v>0</v>
      </c>
      <c r="E1" s="48" t="s">
        <v>1</v>
      </c>
      <c r="F1" s="49" t="s">
        <v>2</v>
      </c>
      <c r="G1" s="4" t="s">
        <v>6</v>
      </c>
      <c r="H1" s="48" t="s">
        <v>7</v>
      </c>
      <c r="I1" s="48" t="s">
        <v>8</v>
      </c>
      <c r="J1" s="48" t="s">
        <v>9</v>
      </c>
      <c r="K1" s="9"/>
      <c r="Q1" s="116">
        <v>1</v>
      </c>
      <c r="R1" s="116" t="s">
        <v>10</v>
      </c>
    </row>
    <row r="2" spans="1:18" ht="20.25" customHeight="1">
      <c r="A2" s="241">
        <v>1</v>
      </c>
      <c r="B2" s="242" t="s">
        <v>11</v>
      </c>
      <c r="C2" s="242" t="s">
        <v>12</v>
      </c>
      <c r="D2" s="243">
        <v>3</v>
      </c>
      <c r="E2" s="253">
        <v>176</v>
      </c>
      <c r="F2" s="245">
        <v>114</v>
      </c>
      <c r="G2" s="246" t="s">
        <v>13</v>
      </c>
      <c r="H2" s="243" t="s">
        <v>14</v>
      </c>
      <c r="I2" s="246" t="s">
        <v>15</v>
      </c>
      <c r="J2" s="246" t="s">
        <v>15</v>
      </c>
      <c r="K2" s="247">
        <v>1</v>
      </c>
      <c r="L2" s="10"/>
      <c r="Q2" s="116">
        <v>2</v>
      </c>
      <c r="R2" s="116" t="s">
        <v>16</v>
      </c>
    </row>
    <row r="3" spans="1:18" ht="20.25" customHeight="1">
      <c r="A3" s="248">
        <v>2</v>
      </c>
      <c r="B3" s="242" t="s">
        <v>17</v>
      </c>
      <c r="C3" s="242" t="s">
        <v>18</v>
      </c>
      <c r="D3" s="243">
        <v>3</v>
      </c>
      <c r="E3" s="253">
        <v>176</v>
      </c>
      <c r="F3" s="245">
        <v>120.5</v>
      </c>
      <c r="G3" s="246" t="s">
        <v>13</v>
      </c>
      <c r="H3" s="243" t="s">
        <v>14</v>
      </c>
      <c r="I3" s="246" t="s">
        <v>15</v>
      </c>
      <c r="J3" s="246" t="s">
        <v>15</v>
      </c>
      <c r="K3" s="249">
        <v>2</v>
      </c>
      <c r="L3" s="10"/>
      <c r="Q3" s="116">
        <v>3</v>
      </c>
      <c r="R3" s="116" t="s">
        <v>19</v>
      </c>
    </row>
    <row r="4" spans="1:18" ht="20.25" customHeight="1">
      <c r="A4" s="14">
        <v>3</v>
      </c>
      <c r="B4" s="232" t="s">
        <v>17</v>
      </c>
      <c r="C4" s="232" t="s">
        <v>20</v>
      </c>
      <c r="D4" s="52">
        <v>3</v>
      </c>
      <c r="E4" s="252">
        <v>171</v>
      </c>
      <c r="F4" s="51">
        <v>150</v>
      </c>
      <c r="G4" s="246" t="s">
        <v>13</v>
      </c>
      <c r="H4" s="243" t="s">
        <v>14</v>
      </c>
      <c r="I4" s="246" t="s">
        <v>15</v>
      </c>
      <c r="J4" s="246" t="s">
        <v>15</v>
      </c>
      <c r="K4" s="9">
        <v>3</v>
      </c>
      <c r="L4" s="10"/>
      <c r="N4" s="1" t="str">
        <f>LEFT(M4,4)</f>
        <v/>
      </c>
      <c r="O4" s="2" t="str">
        <f>N4</f>
        <v/>
      </c>
      <c r="Q4" s="116">
        <v>4</v>
      </c>
      <c r="R4" s="116" t="s">
        <v>21</v>
      </c>
    </row>
    <row r="5" spans="1:18" ht="20.25" customHeight="1">
      <c r="A5" s="14">
        <v>4</v>
      </c>
      <c r="B5" s="232" t="s">
        <v>22</v>
      </c>
      <c r="C5" s="232" t="s">
        <v>23</v>
      </c>
      <c r="D5" s="52">
        <v>2</v>
      </c>
      <c r="E5" s="252">
        <v>167</v>
      </c>
      <c r="F5" s="51">
        <v>60</v>
      </c>
      <c r="G5" s="246" t="s">
        <v>13</v>
      </c>
      <c r="H5" s="243" t="s">
        <v>14</v>
      </c>
      <c r="I5" s="246" t="s">
        <v>15</v>
      </c>
      <c r="J5" s="246" t="s">
        <v>15</v>
      </c>
      <c r="K5" s="9">
        <v>4</v>
      </c>
      <c r="L5" s="10"/>
      <c r="Q5" s="116">
        <v>5</v>
      </c>
      <c r="R5" s="116" t="s">
        <v>24</v>
      </c>
    </row>
    <row r="6" spans="1:18" ht="20.25" customHeight="1">
      <c r="A6" s="14">
        <v>5</v>
      </c>
      <c r="B6" s="232" t="s">
        <v>25</v>
      </c>
      <c r="C6" s="232" t="s">
        <v>26</v>
      </c>
      <c r="D6" s="52">
        <v>2</v>
      </c>
      <c r="E6" s="252">
        <v>172</v>
      </c>
      <c r="F6" s="51">
        <v>136</v>
      </c>
      <c r="G6" s="246" t="s">
        <v>13</v>
      </c>
      <c r="H6" s="243" t="s">
        <v>14</v>
      </c>
      <c r="I6" s="246" t="s">
        <v>15</v>
      </c>
      <c r="J6" s="246" t="s">
        <v>15</v>
      </c>
      <c r="K6" s="9">
        <v>5</v>
      </c>
      <c r="L6" s="10"/>
      <c r="Q6" s="116">
        <v>6</v>
      </c>
      <c r="R6" s="116" t="s">
        <v>27</v>
      </c>
    </row>
    <row r="7" spans="1:18" ht="20.25" customHeight="1">
      <c r="A7" s="14">
        <v>6</v>
      </c>
      <c r="B7" s="232" t="s">
        <v>28</v>
      </c>
      <c r="C7" s="232" t="s">
        <v>29</v>
      </c>
      <c r="D7" s="52">
        <v>1</v>
      </c>
      <c r="E7" s="252">
        <v>181</v>
      </c>
      <c r="F7" s="51">
        <v>114</v>
      </c>
      <c r="G7" s="246" t="s">
        <v>13</v>
      </c>
      <c r="H7" s="243" t="s">
        <v>14</v>
      </c>
      <c r="I7" s="246" t="s">
        <v>15</v>
      </c>
      <c r="J7" s="246" t="s">
        <v>15</v>
      </c>
      <c r="K7" s="9">
        <v>6</v>
      </c>
      <c r="L7" s="10"/>
      <c r="Q7" s="116">
        <v>7</v>
      </c>
      <c r="R7" s="116" t="s">
        <v>30</v>
      </c>
    </row>
    <row r="8" spans="1:18" ht="20.25" customHeight="1">
      <c r="A8" s="14">
        <v>7</v>
      </c>
      <c r="B8" s="232" t="s">
        <v>31</v>
      </c>
      <c r="C8" s="232" t="s">
        <v>32</v>
      </c>
      <c r="D8" s="52">
        <v>1</v>
      </c>
      <c r="E8" s="252">
        <v>182</v>
      </c>
      <c r="F8" s="51">
        <v>118</v>
      </c>
      <c r="G8" s="56" t="s">
        <v>13</v>
      </c>
      <c r="H8" s="243" t="s">
        <v>14</v>
      </c>
      <c r="I8" s="56" t="s">
        <v>15</v>
      </c>
      <c r="J8" s="246" t="s">
        <v>15</v>
      </c>
      <c r="K8" s="9">
        <v>7</v>
      </c>
      <c r="L8" s="10"/>
      <c r="Q8" s="116">
        <v>8</v>
      </c>
      <c r="R8" s="116" t="s">
        <v>33</v>
      </c>
    </row>
    <row r="9" spans="1:18" ht="20.25" customHeight="1">
      <c r="A9" s="14">
        <v>8</v>
      </c>
      <c r="B9" s="232" t="s">
        <v>34</v>
      </c>
      <c r="C9" s="232" t="s">
        <v>35</v>
      </c>
      <c r="D9" s="52">
        <v>1</v>
      </c>
      <c r="E9" s="252">
        <v>166</v>
      </c>
      <c r="F9" s="51">
        <v>80.5</v>
      </c>
      <c r="G9" s="56" t="s">
        <v>13</v>
      </c>
      <c r="H9" s="243" t="s">
        <v>14</v>
      </c>
      <c r="I9" s="56" t="s">
        <v>15</v>
      </c>
      <c r="J9" s="246" t="s">
        <v>15</v>
      </c>
      <c r="K9" s="9">
        <v>8</v>
      </c>
      <c r="L9" s="10"/>
      <c r="Q9" s="116">
        <v>9</v>
      </c>
      <c r="R9" s="116" t="s">
        <v>36</v>
      </c>
    </row>
    <row r="10" spans="1:18" ht="20.25" customHeight="1">
      <c r="A10" s="14">
        <v>9</v>
      </c>
      <c r="B10" s="232" t="s">
        <v>37</v>
      </c>
      <c r="C10" s="232" t="s">
        <v>38</v>
      </c>
      <c r="D10" s="52">
        <v>2</v>
      </c>
      <c r="E10" s="252">
        <v>165</v>
      </c>
      <c r="F10" s="51">
        <v>80.2</v>
      </c>
      <c r="G10" s="56" t="s">
        <v>39</v>
      </c>
      <c r="H10" s="243" t="s">
        <v>14</v>
      </c>
      <c r="I10" s="56" t="s">
        <v>40</v>
      </c>
      <c r="J10" s="246" t="s">
        <v>15</v>
      </c>
      <c r="K10" s="9">
        <v>9</v>
      </c>
      <c r="L10" s="10"/>
      <c r="Q10" s="116">
        <v>10</v>
      </c>
      <c r="R10" s="116" t="s">
        <v>41</v>
      </c>
    </row>
    <row r="11" spans="1:18" ht="20.25" customHeight="1">
      <c r="A11" s="14">
        <v>10</v>
      </c>
      <c r="B11" s="232" t="s">
        <v>42</v>
      </c>
      <c r="C11" s="232" t="s">
        <v>43</v>
      </c>
      <c r="D11" s="52">
        <v>2</v>
      </c>
      <c r="E11" s="252">
        <v>167</v>
      </c>
      <c r="F11" s="51">
        <v>66.5</v>
      </c>
      <c r="G11" s="56" t="s">
        <v>39</v>
      </c>
      <c r="H11" s="243" t="s">
        <v>14</v>
      </c>
      <c r="I11" s="56" t="s">
        <v>40</v>
      </c>
      <c r="J11" s="246" t="s">
        <v>15</v>
      </c>
      <c r="K11" s="9">
        <v>10</v>
      </c>
      <c r="L11" s="10"/>
      <c r="Q11" s="116">
        <v>11</v>
      </c>
      <c r="R11" s="116" t="s">
        <v>44</v>
      </c>
    </row>
    <row r="12" spans="1:18" ht="20.25" customHeight="1">
      <c r="A12" s="14">
        <v>11</v>
      </c>
      <c r="B12" s="232" t="s">
        <v>45</v>
      </c>
      <c r="C12" s="232" t="s">
        <v>46</v>
      </c>
      <c r="D12" s="52">
        <v>1</v>
      </c>
      <c r="E12" s="252">
        <v>170</v>
      </c>
      <c r="F12" s="51">
        <v>77.5</v>
      </c>
      <c r="G12" s="56" t="s">
        <v>39</v>
      </c>
      <c r="H12" s="243" t="s">
        <v>14</v>
      </c>
      <c r="I12" s="56" t="s">
        <v>40</v>
      </c>
      <c r="J12" s="246" t="s">
        <v>15</v>
      </c>
      <c r="K12" s="9">
        <v>11</v>
      </c>
      <c r="L12" s="10"/>
      <c r="Q12" s="116">
        <v>12</v>
      </c>
      <c r="R12" s="116" t="s">
        <v>47</v>
      </c>
    </row>
    <row r="13" spans="1:18" ht="20.25" customHeight="1">
      <c r="A13" s="14">
        <v>12</v>
      </c>
      <c r="B13" s="232" t="s">
        <v>48</v>
      </c>
      <c r="C13" s="232" t="s">
        <v>49</v>
      </c>
      <c r="D13" s="52">
        <v>1</v>
      </c>
      <c r="E13" s="252">
        <v>170</v>
      </c>
      <c r="F13" s="51">
        <v>75.5</v>
      </c>
      <c r="G13" s="56" t="s">
        <v>39</v>
      </c>
      <c r="H13" s="243" t="s">
        <v>14</v>
      </c>
      <c r="I13" s="56" t="s">
        <v>40</v>
      </c>
      <c r="J13" s="246" t="s">
        <v>15</v>
      </c>
      <c r="K13" s="9">
        <v>12</v>
      </c>
      <c r="L13" s="10"/>
      <c r="Q13" s="116">
        <v>13</v>
      </c>
      <c r="R13" s="116" t="s">
        <v>50</v>
      </c>
    </row>
    <row r="14" spans="1:18" ht="20.25" customHeight="1">
      <c r="A14" s="14">
        <v>13</v>
      </c>
      <c r="B14" s="232" t="s">
        <v>51</v>
      </c>
      <c r="C14" s="232" t="s">
        <v>321</v>
      </c>
      <c r="D14" s="52">
        <v>3</v>
      </c>
      <c r="E14" s="53">
        <v>175</v>
      </c>
      <c r="F14" s="54">
        <v>148</v>
      </c>
      <c r="G14" s="56" t="s">
        <v>52</v>
      </c>
      <c r="H14" s="243" t="s">
        <v>14</v>
      </c>
      <c r="I14" s="56" t="s">
        <v>53</v>
      </c>
      <c r="J14" s="246" t="s">
        <v>15</v>
      </c>
      <c r="K14" s="9">
        <v>13</v>
      </c>
      <c r="L14" s="10"/>
      <c r="Q14" s="116">
        <v>14</v>
      </c>
      <c r="R14" s="116" t="s">
        <v>54</v>
      </c>
    </row>
    <row r="15" spans="1:18" ht="20.25" customHeight="1">
      <c r="A15" s="14">
        <v>14</v>
      </c>
      <c r="B15" s="232"/>
      <c r="C15" s="232"/>
      <c r="D15" s="52"/>
      <c r="E15" s="50"/>
      <c r="F15" s="51"/>
      <c r="G15" s="56"/>
      <c r="H15" s="243"/>
      <c r="I15" s="56"/>
      <c r="J15" s="246"/>
      <c r="K15" s="9">
        <v>14</v>
      </c>
      <c r="L15" s="10"/>
      <c r="Q15" s="116">
        <v>15</v>
      </c>
      <c r="R15" s="116" t="s">
        <v>55</v>
      </c>
    </row>
    <row r="16" spans="1:18" ht="20.25" customHeight="1">
      <c r="A16" s="14">
        <v>15</v>
      </c>
      <c r="B16" s="232"/>
      <c r="C16" s="232"/>
      <c r="D16" s="52"/>
      <c r="E16" s="50"/>
      <c r="F16" s="51"/>
      <c r="G16" s="56"/>
      <c r="H16" s="52"/>
      <c r="I16" s="56"/>
      <c r="J16" s="56"/>
      <c r="K16" s="9">
        <v>15</v>
      </c>
      <c r="Q16" s="116">
        <v>16</v>
      </c>
      <c r="R16" s="116" t="s">
        <v>56</v>
      </c>
    </row>
    <row r="17" spans="1:18" ht="20.25" customHeight="1">
      <c r="A17" s="14">
        <v>16</v>
      </c>
      <c r="B17" s="232"/>
      <c r="C17" s="232"/>
      <c r="D17" s="52"/>
      <c r="E17" s="53"/>
      <c r="F17" s="54"/>
      <c r="G17" s="56"/>
      <c r="H17" s="52"/>
      <c r="I17" s="56"/>
      <c r="J17" s="56"/>
      <c r="K17" s="9">
        <v>16</v>
      </c>
      <c r="Q17" s="116">
        <v>17</v>
      </c>
      <c r="R17" s="116" t="s">
        <v>57</v>
      </c>
    </row>
    <row r="18" spans="1:18" ht="20.25" customHeight="1">
      <c r="A18" s="14">
        <v>17</v>
      </c>
      <c r="B18" s="232"/>
      <c r="C18" s="232"/>
      <c r="D18" s="52"/>
      <c r="E18" s="53"/>
      <c r="F18" s="54"/>
      <c r="G18" s="56"/>
      <c r="H18" s="52"/>
      <c r="I18" s="56"/>
      <c r="J18" s="56"/>
      <c r="K18" s="9">
        <v>17</v>
      </c>
      <c r="Q18" s="116">
        <v>18</v>
      </c>
      <c r="R18" s="116" t="s">
        <v>58</v>
      </c>
    </row>
    <row r="19" spans="1:18" ht="20.25" customHeight="1">
      <c r="A19" s="14">
        <v>18</v>
      </c>
      <c r="B19" s="232"/>
      <c r="C19" s="232"/>
      <c r="D19" s="52"/>
      <c r="E19" s="53"/>
      <c r="F19" s="54"/>
      <c r="G19" s="56"/>
      <c r="H19" s="52"/>
      <c r="I19" s="56"/>
      <c r="J19" s="56"/>
      <c r="K19" s="9">
        <v>18</v>
      </c>
      <c r="Q19" s="116">
        <v>19</v>
      </c>
      <c r="R19" s="116" t="s">
        <v>59</v>
      </c>
    </row>
    <row r="20" spans="1:18" ht="20.25" customHeight="1">
      <c r="A20" s="248">
        <v>19</v>
      </c>
      <c r="B20" s="242" t="s">
        <v>60</v>
      </c>
      <c r="C20" s="242" t="s">
        <v>61</v>
      </c>
      <c r="D20" s="243">
        <v>3</v>
      </c>
      <c r="E20" s="244">
        <v>165</v>
      </c>
      <c r="F20" s="245">
        <v>90</v>
      </c>
      <c r="G20" s="246" t="s">
        <v>62</v>
      </c>
      <c r="H20" s="243" t="s">
        <v>63</v>
      </c>
      <c r="I20" s="246" t="s">
        <v>64</v>
      </c>
      <c r="J20" s="246" t="s">
        <v>64</v>
      </c>
      <c r="K20" s="249">
        <v>19</v>
      </c>
      <c r="Q20" s="116">
        <v>20</v>
      </c>
      <c r="R20" s="116" t="s">
        <v>65</v>
      </c>
    </row>
    <row r="21" spans="1:18" ht="20.25" customHeight="1">
      <c r="A21" s="14">
        <v>20</v>
      </c>
      <c r="B21" s="232" t="s">
        <v>66</v>
      </c>
      <c r="C21" s="232" t="s">
        <v>67</v>
      </c>
      <c r="D21" s="52">
        <v>3</v>
      </c>
      <c r="E21" s="252">
        <v>175</v>
      </c>
      <c r="F21" s="51">
        <v>132</v>
      </c>
      <c r="G21" s="56" t="s">
        <v>62</v>
      </c>
      <c r="H21" s="52" t="s">
        <v>63</v>
      </c>
      <c r="I21" s="56" t="s">
        <v>64</v>
      </c>
      <c r="J21" s="56" t="s">
        <v>64</v>
      </c>
      <c r="K21" s="9">
        <v>20</v>
      </c>
      <c r="Q21" s="116">
        <v>21</v>
      </c>
      <c r="R21" s="116" t="s">
        <v>68</v>
      </c>
    </row>
    <row r="22" spans="1:18" ht="20.25" customHeight="1">
      <c r="A22" s="14">
        <v>21</v>
      </c>
      <c r="B22" s="232" t="s">
        <v>69</v>
      </c>
      <c r="C22" s="232" t="s">
        <v>70</v>
      </c>
      <c r="D22" s="52">
        <v>1</v>
      </c>
      <c r="E22" s="252">
        <v>167</v>
      </c>
      <c r="F22" s="51">
        <v>100</v>
      </c>
      <c r="G22" s="56" t="s">
        <v>62</v>
      </c>
      <c r="H22" s="52" t="s">
        <v>63</v>
      </c>
      <c r="I22" s="56" t="s">
        <v>64</v>
      </c>
      <c r="J22" s="56" t="s">
        <v>64</v>
      </c>
      <c r="K22" s="9">
        <v>21</v>
      </c>
      <c r="Q22" s="116">
        <v>22</v>
      </c>
      <c r="R22" s="116" t="s">
        <v>71</v>
      </c>
    </row>
    <row r="23" spans="1:18" ht="20.25" customHeight="1">
      <c r="A23" s="14">
        <v>22</v>
      </c>
      <c r="B23" s="232" t="s">
        <v>72</v>
      </c>
      <c r="C23" s="232" t="s">
        <v>73</v>
      </c>
      <c r="D23" s="52">
        <v>3</v>
      </c>
      <c r="E23" s="252">
        <v>182</v>
      </c>
      <c r="F23" s="51">
        <v>125</v>
      </c>
      <c r="G23" s="56" t="s">
        <v>62</v>
      </c>
      <c r="H23" s="52" t="s">
        <v>63</v>
      </c>
      <c r="I23" s="56" t="s">
        <v>64</v>
      </c>
      <c r="J23" s="56" t="s">
        <v>64</v>
      </c>
      <c r="K23" s="9">
        <v>22</v>
      </c>
      <c r="Q23" s="116">
        <v>23</v>
      </c>
      <c r="R23" s="116"/>
    </row>
    <row r="24" spans="1:18" ht="20.25" customHeight="1">
      <c r="A24" s="14">
        <v>23</v>
      </c>
      <c r="B24" s="232" t="s">
        <v>74</v>
      </c>
      <c r="C24" s="232" t="s">
        <v>75</v>
      </c>
      <c r="D24" s="52">
        <v>2</v>
      </c>
      <c r="E24" s="252">
        <v>168</v>
      </c>
      <c r="F24" s="51">
        <v>68</v>
      </c>
      <c r="G24" s="56" t="s">
        <v>76</v>
      </c>
      <c r="H24" s="52" t="s">
        <v>63</v>
      </c>
      <c r="I24" s="56" t="s">
        <v>322</v>
      </c>
      <c r="J24" s="56" t="s">
        <v>64</v>
      </c>
      <c r="K24" s="9">
        <v>23</v>
      </c>
      <c r="Q24" s="116">
        <v>24</v>
      </c>
      <c r="R24" s="116"/>
    </row>
    <row r="25" spans="1:18" ht="20.25" customHeight="1">
      <c r="A25" s="14">
        <v>24</v>
      </c>
      <c r="B25" s="232"/>
      <c r="C25" s="232"/>
      <c r="D25" s="52"/>
      <c r="E25" s="252"/>
      <c r="F25" s="51"/>
      <c r="G25" s="56"/>
      <c r="H25" s="52"/>
      <c r="I25" s="56"/>
      <c r="J25" s="56"/>
      <c r="K25" s="9">
        <v>24</v>
      </c>
      <c r="Q25" s="116">
        <v>25</v>
      </c>
      <c r="R25" s="116"/>
    </row>
    <row r="26" spans="1:18" ht="20.25" customHeight="1">
      <c r="A26" s="14">
        <v>25</v>
      </c>
      <c r="B26" s="232"/>
      <c r="C26" s="232"/>
      <c r="D26" s="52"/>
      <c r="E26" s="252"/>
      <c r="F26" s="51"/>
      <c r="G26" s="56"/>
      <c r="H26" s="52"/>
      <c r="I26" s="56"/>
      <c r="J26" s="56"/>
      <c r="K26" s="9">
        <v>25</v>
      </c>
      <c r="Q26" s="116">
        <v>26</v>
      </c>
      <c r="R26" s="116"/>
    </row>
    <row r="27" spans="1:18" ht="20.25" customHeight="1">
      <c r="A27" s="14">
        <v>26</v>
      </c>
      <c r="B27" s="232"/>
      <c r="C27" s="232"/>
      <c r="D27" s="52"/>
      <c r="E27" s="252"/>
      <c r="F27" s="51"/>
      <c r="G27" s="56"/>
      <c r="H27" s="52"/>
      <c r="I27" s="56"/>
      <c r="J27" s="56"/>
      <c r="K27" s="9">
        <v>26</v>
      </c>
      <c r="Q27" s="116">
        <v>27</v>
      </c>
      <c r="R27" s="116"/>
    </row>
    <row r="28" spans="1:18" ht="20.25" customHeight="1">
      <c r="A28" s="14">
        <v>27</v>
      </c>
      <c r="B28" s="232"/>
      <c r="C28" s="232"/>
      <c r="D28" s="52"/>
      <c r="E28" s="252"/>
      <c r="F28" s="51"/>
      <c r="G28" s="56"/>
      <c r="H28" s="52"/>
      <c r="I28" s="56"/>
      <c r="J28" s="56"/>
      <c r="K28" s="9">
        <v>27</v>
      </c>
      <c r="Q28" s="116">
        <v>28</v>
      </c>
      <c r="R28" s="116"/>
    </row>
    <row r="29" spans="1:18" ht="20.25" customHeight="1">
      <c r="A29" s="248">
        <v>28</v>
      </c>
      <c r="B29" s="242"/>
      <c r="C29" s="242"/>
      <c r="D29" s="243"/>
      <c r="E29" s="253"/>
      <c r="F29" s="245"/>
      <c r="G29" s="246"/>
      <c r="H29" s="243"/>
      <c r="I29" s="246"/>
      <c r="J29" s="246"/>
      <c r="K29" s="249">
        <v>28</v>
      </c>
      <c r="Q29" s="116">
        <v>29</v>
      </c>
      <c r="R29" s="116"/>
    </row>
    <row r="30" spans="1:18" ht="20.25" customHeight="1">
      <c r="A30" s="248">
        <v>29</v>
      </c>
      <c r="B30" s="242" t="s">
        <v>77</v>
      </c>
      <c r="C30" s="242" t="s">
        <v>78</v>
      </c>
      <c r="D30" s="243">
        <v>3</v>
      </c>
      <c r="E30" s="253">
        <v>185</v>
      </c>
      <c r="F30" s="245">
        <v>170.2</v>
      </c>
      <c r="G30" s="246" t="s">
        <v>79</v>
      </c>
      <c r="H30" s="243" t="s">
        <v>80</v>
      </c>
      <c r="I30" s="246" t="s">
        <v>81</v>
      </c>
      <c r="J30" s="246" t="s">
        <v>82</v>
      </c>
      <c r="K30" s="249">
        <v>29</v>
      </c>
      <c r="Q30" s="116">
        <v>30</v>
      </c>
      <c r="R30" s="116"/>
    </row>
    <row r="31" spans="1:18" ht="20.25" customHeight="1">
      <c r="A31" s="248">
        <v>30</v>
      </c>
      <c r="B31" s="242" t="s">
        <v>83</v>
      </c>
      <c r="C31" s="242" t="s">
        <v>84</v>
      </c>
      <c r="D31" s="243">
        <v>3</v>
      </c>
      <c r="E31" s="253">
        <v>167</v>
      </c>
      <c r="F31" s="245">
        <v>99.8</v>
      </c>
      <c r="G31" s="246" t="s">
        <v>79</v>
      </c>
      <c r="H31" s="243" t="s">
        <v>80</v>
      </c>
      <c r="I31" s="246" t="s">
        <v>81</v>
      </c>
      <c r="J31" s="246" t="s">
        <v>82</v>
      </c>
      <c r="K31" s="249">
        <v>30</v>
      </c>
      <c r="Q31" s="1">
        <v>31</v>
      </c>
    </row>
    <row r="32" spans="1:18" ht="20.25" customHeight="1">
      <c r="A32" s="248">
        <v>31</v>
      </c>
      <c r="B32" s="242" t="s">
        <v>85</v>
      </c>
      <c r="C32" s="242" t="s">
        <v>86</v>
      </c>
      <c r="D32" s="243">
        <v>3</v>
      </c>
      <c r="E32" s="254">
        <v>173</v>
      </c>
      <c r="F32" s="250">
        <v>99.2</v>
      </c>
      <c r="G32" s="246" t="s">
        <v>79</v>
      </c>
      <c r="H32" s="243" t="s">
        <v>80</v>
      </c>
      <c r="I32" s="246" t="s">
        <v>81</v>
      </c>
      <c r="J32" s="246" t="s">
        <v>82</v>
      </c>
      <c r="K32" s="249">
        <v>31</v>
      </c>
      <c r="Q32" s="1">
        <v>32</v>
      </c>
    </row>
    <row r="33" spans="1:17" ht="20.25" customHeight="1">
      <c r="A33" s="248">
        <v>32</v>
      </c>
      <c r="B33" s="242" t="s">
        <v>87</v>
      </c>
      <c r="C33" s="242" t="s">
        <v>88</v>
      </c>
      <c r="D33" s="243">
        <v>3</v>
      </c>
      <c r="E33" s="254">
        <v>170</v>
      </c>
      <c r="F33" s="250">
        <v>83</v>
      </c>
      <c r="G33" s="246" t="s">
        <v>79</v>
      </c>
      <c r="H33" s="243" t="s">
        <v>80</v>
      </c>
      <c r="I33" s="246" t="s">
        <v>81</v>
      </c>
      <c r="J33" s="246" t="s">
        <v>82</v>
      </c>
      <c r="K33" s="249">
        <v>32</v>
      </c>
      <c r="Q33" s="1">
        <v>33</v>
      </c>
    </row>
    <row r="34" spans="1:17" ht="20.25" customHeight="1">
      <c r="A34" s="14">
        <v>33</v>
      </c>
      <c r="B34" s="232" t="s">
        <v>89</v>
      </c>
      <c r="C34" s="232" t="s">
        <v>90</v>
      </c>
      <c r="D34" s="52">
        <v>2</v>
      </c>
      <c r="E34" s="255">
        <v>185</v>
      </c>
      <c r="F34" s="54">
        <v>138.30000000000001</v>
      </c>
      <c r="G34" s="246" t="s">
        <v>79</v>
      </c>
      <c r="H34" s="243" t="s">
        <v>80</v>
      </c>
      <c r="I34" s="246" t="s">
        <v>81</v>
      </c>
      <c r="J34" s="246" t="s">
        <v>82</v>
      </c>
      <c r="K34" s="9">
        <v>33</v>
      </c>
      <c r="Q34" s="1">
        <v>34</v>
      </c>
    </row>
    <row r="35" spans="1:17" ht="20.25" customHeight="1">
      <c r="A35" s="14">
        <v>34</v>
      </c>
      <c r="B35" s="232" t="s">
        <v>91</v>
      </c>
      <c r="C35" s="232" t="s">
        <v>92</v>
      </c>
      <c r="D35" s="52">
        <v>3</v>
      </c>
      <c r="E35" s="255">
        <v>175</v>
      </c>
      <c r="F35" s="54">
        <v>114.1</v>
      </c>
      <c r="G35" s="246" t="s">
        <v>79</v>
      </c>
      <c r="H35" s="243" t="s">
        <v>80</v>
      </c>
      <c r="I35" s="246" t="s">
        <v>81</v>
      </c>
      <c r="J35" s="246" t="s">
        <v>82</v>
      </c>
      <c r="K35" s="9">
        <v>34</v>
      </c>
      <c r="Q35" s="1">
        <v>35</v>
      </c>
    </row>
    <row r="36" spans="1:17" ht="20.25" customHeight="1">
      <c r="A36" s="14">
        <v>35</v>
      </c>
      <c r="B36" s="232" t="s">
        <v>89</v>
      </c>
      <c r="C36" s="232" t="s">
        <v>93</v>
      </c>
      <c r="D36" s="52">
        <v>1</v>
      </c>
      <c r="E36" s="255">
        <v>173</v>
      </c>
      <c r="F36" s="54">
        <v>116.7</v>
      </c>
      <c r="G36" s="246" t="s">
        <v>79</v>
      </c>
      <c r="H36" s="243" t="s">
        <v>80</v>
      </c>
      <c r="I36" s="246" t="s">
        <v>81</v>
      </c>
      <c r="J36" s="246" t="s">
        <v>82</v>
      </c>
      <c r="K36" s="9">
        <v>35</v>
      </c>
      <c r="Q36" s="1">
        <v>36</v>
      </c>
    </row>
    <row r="37" spans="1:17" ht="20.25" customHeight="1">
      <c r="A37" s="14">
        <v>36</v>
      </c>
      <c r="B37" s="232" t="s">
        <v>94</v>
      </c>
      <c r="C37" s="232" t="s">
        <v>95</v>
      </c>
      <c r="D37" s="52">
        <v>2</v>
      </c>
      <c r="E37" s="255">
        <v>185</v>
      </c>
      <c r="F37" s="54">
        <v>143.80000000000001</v>
      </c>
      <c r="G37" s="246" t="s">
        <v>79</v>
      </c>
      <c r="H37" s="243" t="s">
        <v>80</v>
      </c>
      <c r="I37" s="246" t="s">
        <v>81</v>
      </c>
      <c r="J37" s="246" t="s">
        <v>82</v>
      </c>
      <c r="K37" s="9">
        <v>36</v>
      </c>
      <c r="Q37" s="1">
        <v>37</v>
      </c>
    </row>
    <row r="38" spans="1:17" ht="20.25" customHeight="1">
      <c r="A38" s="14">
        <v>37</v>
      </c>
      <c r="B38" s="232" t="s">
        <v>96</v>
      </c>
      <c r="C38" s="232" t="s">
        <v>97</v>
      </c>
      <c r="D38" s="52">
        <v>3</v>
      </c>
      <c r="E38" s="252">
        <v>177</v>
      </c>
      <c r="F38" s="51">
        <v>96.8</v>
      </c>
      <c r="G38" s="246" t="s">
        <v>79</v>
      </c>
      <c r="H38" s="243" t="s">
        <v>80</v>
      </c>
      <c r="I38" s="246" t="s">
        <v>81</v>
      </c>
      <c r="J38" s="246" t="s">
        <v>82</v>
      </c>
      <c r="K38" s="9">
        <v>37</v>
      </c>
      <c r="Q38" s="1">
        <v>38</v>
      </c>
    </row>
    <row r="39" spans="1:17" ht="20.25" customHeight="1">
      <c r="A39" s="248">
        <v>38</v>
      </c>
      <c r="B39" s="242" t="s">
        <v>98</v>
      </c>
      <c r="C39" s="242" t="s">
        <v>99</v>
      </c>
      <c r="D39" s="243">
        <v>3</v>
      </c>
      <c r="E39" s="253">
        <v>177</v>
      </c>
      <c r="F39" s="245">
        <v>123</v>
      </c>
      <c r="G39" s="246" t="s">
        <v>100</v>
      </c>
      <c r="H39" s="243" t="s">
        <v>80</v>
      </c>
      <c r="I39" s="246" t="s">
        <v>101</v>
      </c>
      <c r="J39" s="246" t="s">
        <v>82</v>
      </c>
      <c r="K39" s="249">
        <v>38</v>
      </c>
      <c r="Q39" s="1">
        <v>39</v>
      </c>
    </row>
    <row r="40" spans="1:17" ht="20.25" customHeight="1">
      <c r="A40" s="248">
        <v>39</v>
      </c>
      <c r="B40" s="242" t="s">
        <v>102</v>
      </c>
      <c r="C40" s="242" t="s">
        <v>103</v>
      </c>
      <c r="D40" s="243">
        <v>2</v>
      </c>
      <c r="E40" s="253">
        <v>177</v>
      </c>
      <c r="F40" s="245">
        <v>96</v>
      </c>
      <c r="G40" s="246" t="s">
        <v>100</v>
      </c>
      <c r="H40" s="243" t="s">
        <v>80</v>
      </c>
      <c r="I40" s="246" t="s">
        <v>101</v>
      </c>
      <c r="J40" s="246" t="s">
        <v>82</v>
      </c>
      <c r="K40" s="249">
        <v>39</v>
      </c>
      <c r="Q40" s="1">
        <v>40</v>
      </c>
    </row>
    <row r="41" spans="1:17" ht="20.25" customHeight="1">
      <c r="A41" s="248">
        <v>40</v>
      </c>
      <c r="B41" s="242" t="s">
        <v>104</v>
      </c>
      <c r="C41" s="242" t="s">
        <v>105</v>
      </c>
      <c r="D41" s="243">
        <v>2</v>
      </c>
      <c r="E41" s="253">
        <v>171</v>
      </c>
      <c r="F41" s="245">
        <v>116</v>
      </c>
      <c r="G41" s="246" t="s">
        <v>100</v>
      </c>
      <c r="H41" s="243" t="s">
        <v>80</v>
      </c>
      <c r="I41" s="246" t="s">
        <v>101</v>
      </c>
      <c r="J41" s="246" t="s">
        <v>82</v>
      </c>
      <c r="K41" s="249">
        <v>40</v>
      </c>
      <c r="Q41" s="1">
        <v>41</v>
      </c>
    </row>
    <row r="42" spans="1:17" ht="20.25" customHeight="1">
      <c r="A42" s="14">
        <v>41</v>
      </c>
      <c r="B42" s="232" t="s">
        <v>106</v>
      </c>
      <c r="C42" s="232" t="s">
        <v>107</v>
      </c>
      <c r="D42" s="52">
        <v>2</v>
      </c>
      <c r="E42" s="252">
        <v>172</v>
      </c>
      <c r="F42" s="51">
        <v>79</v>
      </c>
      <c r="G42" s="246" t="s">
        <v>100</v>
      </c>
      <c r="H42" s="243" t="s">
        <v>80</v>
      </c>
      <c r="I42" s="246" t="s">
        <v>101</v>
      </c>
      <c r="J42" s="246" t="s">
        <v>82</v>
      </c>
      <c r="K42" s="9">
        <v>41</v>
      </c>
      <c r="Q42" s="1">
        <v>42</v>
      </c>
    </row>
    <row r="43" spans="1:17" ht="20.25" customHeight="1">
      <c r="A43" s="14">
        <v>42</v>
      </c>
      <c r="B43" s="232" t="s">
        <v>108</v>
      </c>
      <c r="C43" s="232" t="s">
        <v>109</v>
      </c>
      <c r="D43" s="52">
        <v>3</v>
      </c>
      <c r="E43" s="252">
        <v>175</v>
      </c>
      <c r="F43" s="51">
        <v>65</v>
      </c>
      <c r="G43" s="246" t="s">
        <v>100</v>
      </c>
      <c r="H43" s="243" t="s">
        <v>80</v>
      </c>
      <c r="I43" s="246" t="s">
        <v>101</v>
      </c>
      <c r="J43" s="246" t="s">
        <v>82</v>
      </c>
      <c r="K43" s="9">
        <v>42</v>
      </c>
      <c r="Q43" s="1">
        <v>43</v>
      </c>
    </row>
    <row r="44" spans="1:17" ht="20.25" customHeight="1">
      <c r="A44" s="14">
        <v>43</v>
      </c>
      <c r="B44" s="232" t="s">
        <v>110</v>
      </c>
      <c r="C44" s="232" t="s">
        <v>111</v>
      </c>
      <c r="D44" s="52">
        <v>1</v>
      </c>
      <c r="E44" s="252">
        <v>176</v>
      </c>
      <c r="F44" s="51">
        <v>93</v>
      </c>
      <c r="G44" s="56" t="s">
        <v>100</v>
      </c>
      <c r="H44" s="243" t="s">
        <v>80</v>
      </c>
      <c r="I44" s="56" t="s">
        <v>101</v>
      </c>
      <c r="J44" s="246" t="s">
        <v>82</v>
      </c>
      <c r="K44" s="9">
        <v>43</v>
      </c>
      <c r="Q44" s="1">
        <v>44</v>
      </c>
    </row>
    <row r="45" spans="1:17" ht="20.25" customHeight="1">
      <c r="A45" s="14">
        <v>44</v>
      </c>
      <c r="B45" s="232" t="s">
        <v>112</v>
      </c>
      <c r="C45" s="232" t="s">
        <v>113</v>
      </c>
      <c r="D45" s="52">
        <v>1</v>
      </c>
      <c r="E45" s="255">
        <v>162</v>
      </c>
      <c r="F45" s="54">
        <v>62</v>
      </c>
      <c r="G45" s="56" t="s">
        <v>100</v>
      </c>
      <c r="H45" s="243" t="s">
        <v>80</v>
      </c>
      <c r="I45" s="56" t="s">
        <v>101</v>
      </c>
      <c r="J45" s="246" t="s">
        <v>82</v>
      </c>
      <c r="K45" s="9">
        <v>44</v>
      </c>
      <c r="Q45" s="1">
        <v>45</v>
      </c>
    </row>
    <row r="46" spans="1:17" ht="20.25" customHeight="1">
      <c r="A46" s="14">
        <v>45</v>
      </c>
      <c r="B46" s="232" t="s">
        <v>114</v>
      </c>
      <c r="C46" s="232" t="s">
        <v>115</v>
      </c>
      <c r="D46" s="52">
        <v>3</v>
      </c>
      <c r="E46" s="255">
        <v>180</v>
      </c>
      <c r="F46" s="54">
        <v>79</v>
      </c>
      <c r="G46" s="56" t="s">
        <v>116</v>
      </c>
      <c r="H46" s="243" t="s">
        <v>80</v>
      </c>
      <c r="I46" s="56" t="s">
        <v>117</v>
      </c>
      <c r="J46" s="246" t="s">
        <v>82</v>
      </c>
      <c r="K46" s="9">
        <v>45</v>
      </c>
      <c r="Q46" s="1">
        <v>46</v>
      </c>
    </row>
    <row r="47" spans="1:17" ht="20.25" customHeight="1">
      <c r="A47" s="14">
        <v>46</v>
      </c>
      <c r="B47" s="232" t="s">
        <v>118</v>
      </c>
      <c r="C47" s="232" t="s">
        <v>119</v>
      </c>
      <c r="D47" s="52">
        <v>1</v>
      </c>
      <c r="E47" s="255">
        <v>173</v>
      </c>
      <c r="F47" s="54">
        <v>103</v>
      </c>
      <c r="G47" s="56" t="s">
        <v>116</v>
      </c>
      <c r="H47" s="243" t="s">
        <v>80</v>
      </c>
      <c r="I47" s="56" t="s">
        <v>117</v>
      </c>
      <c r="J47" s="246" t="s">
        <v>82</v>
      </c>
      <c r="K47" s="9">
        <v>46</v>
      </c>
      <c r="Q47" s="1">
        <v>47</v>
      </c>
    </row>
    <row r="48" spans="1:17" ht="20.25" customHeight="1">
      <c r="A48" s="14">
        <v>47</v>
      </c>
      <c r="B48" s="232" t="s">
        <v>120</v>
      </c>
      <c r="C48" s="232" t="s">
        <v>121</v>
      </c>
      <c r="D48" s="52">
        <v>1</v>
      </c>
      <c r="E48" s="255">
        <v>170</v>
      </c>
      <c r="F48" s="54">
        <v>75</v>
      </c>
      <c r="G48" s="56" t="s">
        <v>116</v>
      </c>
      <c r="H48" s="243" t="s">
        <v>80</v>
      </c>
      <c r="I48" s="56" t="s">
        <v>117</v>
      </c>
      <c r="J48" s="246" t="s">
        <v>82</v>
      </c>
      <c r="K48" s="9">
        <v>47</v>
      </c>
      <c r="Q48" s="1">
        <v>48</v>
      </c>
    </row>
    <row r="49" spans="1:17" ht="20.25" customHeight="1">
      <c r="A49" s="248">
        <v>48</v>
      </c>
      <c r="B49" s="242" t="s">
        <v>122</v>
      </c>
      <c r="C49" s="242" t="s">
        <v>123</v>
      </c>
      <c r="D49" s="243">
        <v>3</v>
      </c>
      <c r="E49" s="254">
        <v>166</v>
      </c>
      <c r="F49" s="250">
        <v>62</v>
      </c>
      <c r="G49" s="56" t="s">
        <v>116</v>
      </c>
      <c r="H49" s="243" t="s">
        <v>80</v>
      </c>
      <c r="I49" s="56" t="s">
        <v>117</v>
      </c>
      <c r="J49" s="246" t="s">
        <v>82</v>
      </c>
      <c r="K49" s="249">
        <v>48</v>
      </c>
      <c r="Q49" s="1">
        <v>49</v>
      </c>
    </row>
    <row r="50" spans="1:17" ht="20.25" customHeight="1">
      <c r="A50" s="14">
        <v>49</v>
      </c>
      <c r="B50" s="232" t="s">
        <v>124</v>
      </c>
      <c r="C50" s="232" t="s">
        <v>125</v>
      </c>
      <c r="D50" s="52">
        <v>1</v>
      </c>
      <c r="E50" s="252">
        <v>171</v>
      </c>
      <c r="F50" s="51">
        <v>70</v>
      </c>
      <c r="G50" s="56" t="s">
        <v>116</v>
      </c>
      <c r="H50" s="243" t="s">
        <v>80</v>
      </c>
      <c r="I50" s="56" t="s">
        <v>117</v>
      </c>
      <c r="J50" s="246" t="s">
        <v>82</v>
      </c>
      <c r="K50" s="9">
        <v>49</v>
      </c>
      <c r="Q50" s="1">
        <v>50</v>
      </c>
    </row>
    <row r="51" spans="1:17" ht="20.25" customHeight="1">
      <c r="A51" s="14">
        <v>50</v>
      </c>
      <c r="B51" s="232" t="s">
        <v>126</v>
      </c>
      <c r="C51" s="232" t="s">
        <v>127</v>
      </c>
      <c r="D51" s="52">
        <v>3</v>
      </c>
      <c r="E51" s="252">
        <v>168</v>
      </c>
      <c r="F51" s="51">
        <v>111</v>
      </c>
      <c r="G51" s="56" t="s">
        <v>128</v>
      </c>
      <c r="H51" s="243" t="s">
        <v>80</v>
      </c>
      <c r="I51" s="56" t="s">
        <v>129</v>
      </c>
      <c r="J51" s="246" t="s">
        <v>82</v>
      </c>
      <c r="K51" s="9">
        <v>50</v>
      </c>
    </row>
    <row r="52" spans="1:17" ht="20.25" customHeight="1">
      <c r="A52" s="14">
        <v>51</v>
      </c>
      <c r="B52" s="232" t="s">
        <v>130</v>
      </c>
      <c r="C52" s="232" t="s">
        <v>131</v>
      </c>
      <c r="D52" s="52">
        <v>3</v>
      </c>
      <c r="E52" s="252">
        <v>168</v>
      </c>
      <c r="F52" s="51">
        <v>73</v>
      </c>
      <c r="G52" s="56" t="s">
        <v>128</v>
      </c>
      <c r="H52" s="243" t="s">
        <v>80</v>
      </c>
      <c r="I52" s="56" t="s">
        <v>129</v>
      </c>
      <c r="J52" s="246" t="s">
        <v>82</v>
      </c>
      <c r="K52" s="9">
        <v>51</v>
      </c>
    </row>
    <row r="53" spans="1:17" ht="20.25" customHeight="1">
      <c r="A53" s="14">
        <v>52</v>
      </c>
      <c r="B53" s="232" t="s">
        <v>132</v>
      </c>
      <c r="C53" s="232" t="s">
        <v>133</v>
      </c>
      <c r="D53" s="52">
        <v>1</v>
      </c>
      <c r="E53" s="252">
        <v>164</v>
      </c>
      <c r="F53" s="51">
        <v>50</v>
      </c>
      <c r="G53" s="56" t="s">
        <v>128</v>
      </c>
      <c r="H53" s="243" t="s">
        <v>80</v>
      </c>
      <c r="I53" s="56" t="s">
        <v>129</v>
      </c>
      <c r="J53" s="246" t="s">
        <v>82</v>
      </c>
      <c r="K53" s="9">
        <v>52</v>
      </c>
    </row>
    <row r="54" spans="1:17" ht="20.25" customHeight="1">
      <c r="A54" s="14">
        <v>53</v>
      </c>
      <c r="B54" s="232" t="s">
        <v>134</v>
      </c>
      <c r="C54" s="232" t="s">
        <v>135</v>
      </c>
      <c r="D54" s="52">
        <v>1</v>
      </c>
      <c r="E54" s="252">
        <v>154</v>
      </c>
      <c r="F54" s="51">
        <v>53</v>
      </c>
      <c r="G54" s="56" t="s">
        <v>128</v>
      </c>
      <c r="H54" s="243" t="s">
        <v>80</v>
      </c>
      <c r="I54" s="56" t="s">
        <v>129</v>
      </c>
      <c r="J54" s="246" t="s">
        <v>82</v>
      </c>
      <c r="K54" s="9">
        <v>53</v>
      </c>
    </row>
    <row r="55" spans="1:17" ht="20.25" customHeight="1">
      <c r="A55" s="14">
        <v>54</v>
      </c>
      <c r="B55" s="232" t="s">
        <v>136</v>
      </c>
      <c r="C55" s="232" t="s">
        <v>137</v>
      </c>
      <c r="D55" s="52">
        <v>3</v>
      </c>
      <c r="E55" s="252">
        <v>171</v>
      </c>
      <c r="F55" s="51">
        <v>99</v>
      </c>
      <c r="G55" s="56" t="s">
        <v>138</v>
      </c>
      <c r="H55" s="243" t="s">
        <v>80</v>
      </c>
      <c r="I55" s="56" t="s">
        <v>139</v>
      </c>
      <c r="J55" s="246" t="s">
        <v>82</v>
      </c>
      <c r="K55" s="9">
        <v>54</v>
      </c>
    </row>
    <row r="56" spans="1:17" ht="20.25" customHeight="1">
      <c r="A56" s="14">
        <v>55</v>
      </c>
      <c r="B56" s="232" t="s">
        <v>140</v>
      </c>
      <c r="C56" s="232" t="s">
        <v>141</v>
      </c>
      <c r="D56" s="52">
        <v>3</v>
      </c>
      <c r="E56" s="252">
        <v>176</v>
      </c>
      <c r="F56" s="51">
        <v>121</v>
      </c>
      <c r="G56" s="56" t="s">
        <v>138</v>
      </c>
      <c r="H56" s="52" t="s">
        <v>80</v>
      </c>
      <c r="I56" s="56" t="s">
        <v>139</v>
      </c>
      <c r="J56" s="56" t="s">
        <v>82</v>
      </c>
      <c r="K56" s="9">
        <v>55</v>
      </c>
    </row>
    <row r="57" spans="1:17" ht="20.25" customHeight="1">
      <c r="A57" s="14">
        <v>56</v>
      </c>
      <c r="B57" s="232" t="s">
        <v>142</v>
      </c>
      <c r="C57" s="232" t="s">
        <v>143</v>
      </c>
      <c r="D57" s="52">
        <v>3</v>
      </c>
      <c r="E57" s="252">
        <v>173</v>
      </c>
      <c r="F57" s="51">
        <v>78</v>
      </c>
      <c r="G57" s="56" t="s">
        <v>144</v>
      </c>
      <c r="H57" s="52" t="s">
        <v>80</v>
      </c>
      <c r="I57" s="56" t="s">
        <v>145</v>
      </c>
      <c r="J57" s="56" t="s">
        <v>82</v>
      </c>
      <c r="K57" s="9">
        <v>56</v>
      </c>
    </row>
    <row r="58" spans="1:17" ht="20.25" customHeight="1">
      <c r="A58" s="14">
        <v>57</v>
      </c>
      <c r="B58" s="232" t="s">
        <v>146</v>
      </c>
      <c r="C58" s="232" t="s">
        <v>147</v>
      </c>
      <c r="D58" s="52">
        <v>3</v>
      </c>
      <c r="E58" s="255">
        <v>178</v>
      </c>
      <c r="F58" s="54">
        <v>79</v>
      </c>
      <c r="G58" s="56" t="s">
        <v>148</v>
      </c>
      <c r="H58" s="52" t="s">
        <v>80</v>
      </c>
      <c r="I58" s="56" t="s">
        <v>323</v>
      </c>
      <c r="J58" s="56" t="s">
        <v>82</v>
      </c>
      <c r="K58" s="9">
        <v>57</v>
      </c>
    </row>
    <row r="59" spans="1:17" ht="20.25" customHeight="1">
      <c r="A59" s="14">
        <v>58</v>
      </c>
      <c r="B59" s="232"/>
      <c r="C59" s="232"/>
      <c r="D59" s="52"/>
      <c r="E59" s="255"/>
      <c r="F59" s="54"/>
      <c r="G59" s="56"/>
      <c r="H59" s="52"/>
      <c r="I59" s="56"/>
      <c r="J59" s="56"/>
      <c r="K59" s="9">
        <v>58</v>
      </c>
    </row>
    <row r="60" spans="1:17" ht="20.25" customHeight="1">
      <c r="A60" s="14">
        <v>59</v>
      </c>
      <c r="B60" s="232"/>
      <c r="C60" s="232"/>
      <c r="D60" s="52"/>
      <c r="E60" s="255"/>
      <c r="F60" s="54"/>
      <c r="G60" s="56"/>
      <c r="H60" s="52"/>
      <c r="I60" s="56"/>
      <c r="J60" s="56"/>
      <c r="K60" s="9">
        <v>59</v>
      </c>
    </row>
    <row r="61" spans="1:17" ht="20.25" customHeight="1">
      <c r="A61" s="248">
        <v>60</v>
      </c>
      <c r="B61" s="242"/>
      <c r="C61" s="242"/>
      <c r="D61" s="243"/>
      <c r="E61" s="254"/>
      <c r="F61" s="250"/>
      <c r="G61" s="246"/>
      <c r="H61" s="243"/>
      <c r="I61" s="246"/>
      <c r="J61" s="246"/>
      <c r="K61" s="249">
        <v>60</v>
      </c>
    </row>
    <row r="62" spans="1:17" ht="20.25" customHeight="1">
      <c r="A62" s="248">
        <v>61</v>
      </c>
      <c r="B62" s="242"/>
      <c r="C62" s="242"/>
      <c r="D62" s="243"/>
      <c r="E62" s="253"/>
      <c r="F62" s="245"/>
      <c r="G62" s="246"/>
      <c r="H62" s="243"/>
      <c r="I62" s="246"/>
      <c r="J62" s="246"/>
      <c r="K62" s="249">
        <v>61</v>
      </c>
    </row>
    <row r="63" spans="1:17" ht="20.25" customHeight="1">
      <c r="A63" s="248">
        <v>62</v>
      </c>
      <c r="B63" s="242"/>
      <c r="C63" s="242"/>
      <c r="D63" s="243"/>
      <c r="E63" s="253"/>
      <c r="F63" s="245"/>
      <c r="G63" s="246"/>
      <c r="H63" s="243"/>
      <c r="I63" s="246"/>
      <c r="J63" s="246"/>
      <c r="K63" s="249">
        <v>62</v>
      </c>
    </row>
    <row r="64" spans="1:17" ht="20.25" customHeight="1">
      <c r="A64" s="14">
        <v>63</v>
      </c>
      <c r="B64" s="232" t="s">
        <v>149</v>
      </c>
      <c r="C64" s="232" t="s">
        <v>150</v>
      </c>
      <c r="D64" s="52">
        <v>3</v>
      </c>
      <c r="E64" s="252">
        <v>175</v>
      </c>
      <c r="F64" s="51">
        <v>128</v>
      </c>
      <c r="G64" s="246" t="s">
        <v>151</v>
      </c>
      <c r="H64" s="243" t="s">
        <v>152</v>
      </c>
      <c r="I64" s="246" t="s">
        <v>153</v>
      </c>
      <c r="J64" s="246" t="s">
        <v>154</v>
      </c>
      <c r="K64" s="9">
        <v>63</v>
      </c>
    </row>
    <row r="65" spans="1:11" ht="20.25" customHeight="1">
      <c r="A65" s="14">
        <v>64</v>
      </c>
      <c r="B65" s="232" t="s">
        <v>155</v>
      </c>
      <c r="C65" s="232" t="s">
        <v>156</v>
      </c>
      <c r="D65" s="52">
        <v>3</v>
      </c>
      <c r="E65" s="252">
        <v>184</v>
      </c>
      <c r="F65" s="51">
        <v>123</v>
      </c>
      <c r="G65" s="246" t="s">
        <v>151</v>
      </c>
      <c r="H65" s="243" t="s">
        <v>152</v>
      </c>
      <c r="I65" s="246" t="s">
        <v>153</v>
      </c>
      <c r="J65" s="246" t="s">
        <v>154</v>
      </c>
      <c r="K65" s="9">
        <v>64</v>
      </c>
    </row>
    <row r="66" spans="1:11" ht="20.25" customHeight="1">
      <c r="A66" s="14">
        <v>65</v>
      </c>
      <c r="B66" s="232" t="s">
        <v>157</v>
      </c>
      <c r="C66" s="232" t="s">
        <v>158</v>
      </c>
      <c r="D66" s="52">
        <v>2</v>
      </c>
      <c r="E66" s="252">
        <v>173</v>
      </c>
      <c r="F66" s="51">
        <v>97</v>
      </c>
      <c r="G66" s="246" t="s">
        <v>151</v>
      </c>
      <c r="H66" s="243" t="s">
        <v>152</v>
      </c>
      <c r="I66" s="246" t="s">
        <v>153</v>
      </c>
      <c r="J66" s="246" t="s">
        <v>154</v>
      </c>
      <c r="K66" s="9">
        <v>65</v>
      </c>
    </row>
    <row r="67" spans="1:11" ht="20.25" customHeight="1">
      <c r="A67" s="14">
        <v>66</v>
      </c>
      <c r="B67" s="232" t="s">
        <v>159</v>
      </c>
      <c r="C67" s="232" t="s">
        <v>160</v>
      </c>
      <c r="D67" s="52">
        <v>3</v>
      </c>
      <c r="E67" s="252">
        <v>170</v>
      </c>
      <c r="F67" s="51">
        <v>105</v>
      </c>
      <c r="G67" s="246" t="s">
        <v>151</v>
      </c>
      <c r="H67" s="243" t="s">
        <v>152</v>
      </c>
      <c r="I67" s="246" t="s">
        <v>153</v>
      </c>
      <c r="J67" s="246" t="s">
        <v>154</v>
      </c>
      <c r="K67" s="9">
        <v>66</v>
      </c>
    </row>
    <row r="68" spans="1:11" ht="20.25" customHeight="1">
      <c r="A68" s="14">
        <v>67</v>
      </c>
      <c r="B68" s="232" t="s">
        <v>161</v>
      </c>
      <c r="C68" s="232" t="s">
        <v>162</v>
      </c>
      <c r="D68" s="52">
        <v>1</v>
      </c>
      <c r="E68" s="255">
        <v>178</v>
      </c>
      <c r="F68" s="54">
        <v>103</v>
      </c>
      <c r="G68" s="246" t="s">
        <v>151</v>
      </c>
      <c r="H68" s="243" t="s">
        <v>152</v>
      </c>
      <c r="I68" s="246" t="s">
        <v>153</v>
      </c>
      <c r="J68" s="246" t="s">
        <v>154</v>
      </c>
      <c r="K68" s="9">
        <v>67</v>
      </c>
    </row>
    <row r="69" spans="1:11" ht="20.25" customHeight="1">
      <c r="A69" s="14">
        <v>68</v>
      </c>
      <c r="B69" s="232" t="s">
        <v>163</v>
      </c>
      <c r="C69" s="232" t="s">
        <v>164</v>
      </c>
      <c r="D69" s="52">
        <v>3</v>
      </c>
      <c r="E69" s="255">
        <v>174</v>
      </c>
      <c r="F69" s="54">
        <v>79</v>
      </c>
      <c r="G69" s="246" t="s">
        <v>151</v>
      </c>
      <c r="H69" s="243" t="s">
        <v>152</v>
      </c>
      <c r="I69" s="246" t="s">
        <v>153</v>
      </c>
      <c r="J69" s="246" t="s">
        <v>154</v>
      </c>
      <c r="K69" s="9">
        <v>68</v>
      </c>
    </row>
    <row r="70" spans="1:11" ht="20.25" customHeight="1">
      <c r="A70" s="14">
        <v>69</v>
      </c>
      <c r="B70" s="232" t="s">
        <v>165</v>
      </c>
      <c r="C70" s="232" t="s">
        <v>166</v>
      </c>
      <c r="D70" s="52">
        <v>1</v>
      </c>
      <c r="E70" s="255">
        <v>170</v>
      </c>
      <c r="F70" s="54">
        <v>96</v>
      </c>
      <c r="G70" s="56" t="s">
        <v>151</v>
      </c>
      <c r="H70" s="243" t="s">
        <v>152</v>
      </c>
      <c r="I70" s="56" t="s">
        <v>153</v>
      </c>
      <c r="J70" s="246" t="s">
        <v>154</v>
      </c>
      <c r="K70" s="9">
        <v>69</v>
      </c>
    </row>
    <row r="71" spans="1:11" ht="20.25" customHeight="1">
      <c r="A71" s="14">
        <v>70</v>
      </c>
      <c r="B71" s="232" t="s">
        <v>167</v>
      </c>
      <c r="C71" s="232" t="s">
        <v>168</v>
      </c>
      <c r="D71" s="52">
        <v>3</v>
      </c>
      <c r="E71" s="255">
        <v>175</v>
      </c>
      <c r="F71" s="54">
        <v>110</v>
      </c>
      <c r="G71" s="56" t="s">
        <v>169</v>
      </c>
      <c r="H71" s="243" t="s">
        <v>152</v>
      </c>
      <c r="I71" s="56" t="s">
        <v>170</v>
      </c>
      <c r="J71" s="246" t="s">
        <v>154</v>
      </c>
      <c r="K71" s="9">
        <v>70</v>
      </c>
    </row>
    <row r="72" spans="1:11" ht="20.25" customHeight="1">
      <c r="A72" s="14">
        <v>71</v>
      </c>
      <c r="B72" s="232" t="s">
        <v>69</v>
      </c>
      <c r="C72" s="232" t="s">
        <v>171</v>
      </c>
      <c r="D72" s="52">
        <v>3</v>
      </c>
      <c r="E72" s="255">
        <v>177</v>
      </c>
      <c r="F72" s="54">
        <v>160</v>
      </c>
      <c r="G72" s="56" t="s">
        <v>169</v>
      </c>
      <c r="H72" s="243" t="s">
        <v>152</v>
      </c>
      <c r="I72" s="56" t="s">
        <v>170</v>
      </c>
      <c r="J72" s="246" t="s">
        <v>154</v>
      </c>
      <c r="K72" s="9">
        <v>71</v>
      </c>
    </row>
    <row r="73" spans="1:11" ht="20.25" customHeight="1">
      <c r="A73" s="14">
        <v>72</v>
      </c>
      <c r="B73" s="232" t="s">
        <v>172</v>
      </c>
      <c r="C73" s="232" t="s">
        <v>173</v>
      </c>
      <c r="D73" s="52">
        <v>1</v>
      </c>
      <c r="E73" s="255">
        <v>170</v>
      </c>
      <c r="F73" s="54">
        <v>82</v>
      </c>
      <c r="G73" s="56" t="s">
        <v>169</v>
      </c>
      <c r="H73" s="243" t="s">
        <v>152</v>
      </c>
      <c r="I73" s="56" t="s">
        <v>170</v>
      </c>
      <c r="J73" s="246" t="s">
        <v>154</v>
      </c>
      <c r="K73" s="9">
        <v>72</v>
      </c>
    </row>
    <row r="74" spans="1:11" ht="20.25" customHeight="1">
      <c r="A74" s="14">
        <v>73</v>
      </c>
      <c r="B74" s="232" t="s">
        <v>174</v>
      </c>
      <c r="C74" s="232" t="s">
        <v>175</v>
      </c>
      <c r="D74" s="52">
        <v>1</v>
      </c>
      <c r="E74" s="252">
        <v>167</v>
      </c>
      <c r="F74" s="51">
        <v>85</v>
      </c>
      <c r="G74" s="56" t="s">
        <v>169</v>
      </c>
      <c r="H74" s="243" t="s">
        <v>152</v>
      </c>
      <c r="I74" s="56" t="s">
        <v>170</v>
      </c>
      <c r="J74" s="246" t="s">
        <v>154</v>
      </c>
      <c r="K74" s="9">
        <v>73</v>
      </c>
    </row>
    <row r="75" spans="1:11" ht="20.25" customHeight="1">
      <c r="A75" s="14">
        <v>74</v>
      </c>
      <c r="B75" s="232" t="s">
        <v>69</v>
      </c>
      <c r="C75" s="232" t="s">
        <v>176</v>
      </c>
      <c r="D75" s="52">
        <v>1</v>
      </c>
      <c r="E75" s="252">
        <v>175</v>
      </c>
      <c r="F75" s="51">
        <v>94</v>
      </c>
      <c r="G75" s="56" t="s">
        <v>169</v>
      </c>
      <c r="H75" s="243" t="s">
        <v>152</v>
      </c>
      <c r="I75" s="56" t="s">
        <v>170</v>
      </c>
      <c r="J75" s="246" t="s">
        <v>154</v>
      </c>
      <c r="K75" s="9">
        <v>74</v>
      </c>
    </row>
    <row r="76" spans="1:11" ht="20.25" customHeight="1">
      <c r="A76" s="14">
        <v>75</v>
      </c>
      <c r="B76" s="232" t="s">
        <v>177</v>
      </c>
      <c r="C76" s="232" t="s">
        <v>178</v>
      </c>
      <c r="D76" s="52">
        <v>1</v>
      </c>
      <c r="E76" s="252">
        <v>165</v>
      </c>
      <c r="F76" s="51">
        <v>130</v>
      </c>
      <c r="G76" s="56" t="s">
        <v>179</v>
      </c>
      <c r="H76" s="243" t="s">
        <v>152</v>
      </c>
      <c r="I76" s="56" t="s">
        <v>180</v>
      </c>
      <c r="J76" s="246" t="s">
        <v>154</v>
      </c>
      <c r="K76" s="9">
        <v>75</v>
      </c>
    </row>
    <row r="77" spans="1:11" ht="20.25" customHeight="1">
      <c r="A77" s="14">
        <v>76</v>
      </c>
      <c r="B77" s="232" t="s">
        <v>181</v>
      </c>
      <c r="C77" s="232" t="s">
        <v>182</v>
      </c>
      <c r="D77" s="52">
        <v>2</v>
      </c>
      <c r="E77" s="252">
        <v>183</v>
      </c>
      <c r="F77" s="51">
        <v>92</v>
      </c>
      <c r="G77" s="56" t="s">
        <v>179</v>
      </c>
      <c r="H77" s="243" t="s">
        <v>152</v>
      </c>
      <c r="I77" s="56" t="s">
        <v>180</v>
      </c>
      <c r="J77" s="246" t="s">
        <v>154</v>
      </c>
      <c r="K77" s="9">
        <v>76</v>
      </c>
    </row>
    <row r="78" spans="1:11" ht="20.25" customHeight="1">
      <c r="A78" s="14">
        <v>77</v>
      </c>
      <c r="B78" s="232" t="s">
        <v>183</v>
      </c>
      <c r="C78" s="232" t="s">
        <v>184</v>
      </c>
      <c r="D78" s="52">
        <v>3</v>
      </c>
      <c r="E78" s="252">
        <v>170</v>
      </c>
      <c r="F78" s="51">
        <v>95</v>
      </c>
      <c r="G78" s="56" t="s">
        <v>179</v>
      </c>
      <c r="H78" s="243" t="s">
        <v>152</v>
      </c>
      <c r="I78" s="56" t="s">
        <v>180</v>
      </c>
      <c r="J78" s="246" t="s">
        <v>154</v>
      </c>
      <c r="K78" s="9">
        <v>77</v>
      </c>
    </row>
    <row r="79" spans="1:11" ht="20.25" customHeight="1">
      <c r="A79" s="14">
        <v>78</v>
      </c>
      <c r="B79" s="232" t="s">
        <v>183</v>
      </c>
      <c r="C79" s="232" t="s">
        <v>185</v>
      </c>
      <c r="D79" s="52">
        <v>1</v>
      </c>
      <c r="E79" s="252">
        <v>187</v>
      </c>
      <c r="F79" s="51">
        <v>130</v>
      </c>
      <c r="G79" s="56" t="s">
        <v>179</v>
      </c>
      <c r="H79" s="243" t="s">
        <v>152</v>
      </c>
      <c r="I79" s="56" t="s">
        <v>180</v>
      </c>
      <c r="J79" s="246" t="s">
        <v>154</v>
      </c>
      <c r="K79" s="9">
        <v>78</v>
      </c>
    </row>
    <row r="80" spans="1:11" ht="20.25" customHeight="1">
      <c r="A80" s="14">
        <v>79</v>
      </c>
      <c r="B80" s="232" t="s">
        <v>31</v>
      </c>
      <c r="C80" s="232" t="s">
        <v>186</v>
      </c>
      <c r="D80" s="52">
        <v>2</v>
      </c>
      <c r="E80" s="252">
        <v>165</v>
      </c>
      <c r="F80" s="51">
        <v>83</v>
      </c>
      <c r="G80" s="56" t="s">
        <v>187</v>
      </c>
      <c r="H80" s="243" t="s">
        <v>152</v>
      </c>
      <c r="I80" s="56" t="s">
        <v>154</v>
      </c>
      <c r="J80" s="246" t="s">
        <v>154</v>
      </c>
      <c r="K80" s="9">
        <v>79</v>
      </c>
    </row>
    <row r="81" spans="1:11" ht="20.25" customHeight="1">
      <c r="A81" s="14">
        <v>80</v>
      </c>
      <c r="B81" s="232" t="s">
        <v>188</v>
      </c>
      <c r="C81" s="232" t="s">
        <v>189</v>
      </c>
      <c r="D81" s="52">
        <v>3</v>
      </c>
      <c r="E81" s="255">
        <v>170</v>
      </c>
      <c r="F81" s="54">
        <v>68</v>
      </c>
      <c r="G81" s="56" t="s">
        <v>187</v>
      </c>
      <c r="H81" s="243" t="s">
        <v>152</v>
      </c>
      <c r="I81" s="56" t="s">
        <v>154</v>
      </c>
      <c r="J81" s="246" t="s">
        <v>154</v>
      </c>
      <c r="K81" s="9">
        <v>80</v>
      </c>
    </row>
    <row r="82" spans="1:11" ht="20.25" customHeight="1">
      <c r="A82" s="14">
        <v>81</v>
      </c>
      <c r="B82" s="232" t="s">
        <v>190</v>
      </c>
      <c r="C82" s="232" t="s">
        <v>191</v>
      </c>
      <c r="D82" s="52">
        <v>3</v>
      </c>
      <c r="E82" s="255">
        <v>168</v>
      </c>
      <c r="F82" s="54">
        <v>65</v>
      </c>
      <c r="G82" s="56" t="s">
        <v>187</v>
      </c>
      <c r="H82" s="243" t="s">
        <v>152</v>
      </c>
      <c r="I82" s="56" t="s">
        <v>154</v>
      </c>
      <c r="J82" s="246" t="s">
        <v>154</v>
      </c>
      <c r="K82" s="9">
        <v>81</v>
      </c>
    </row>
    <row r="83" spans="1:11" ht="20.25" customHeight="1">
      <c r="A83" s="14">
        <v>82</v>
      </c>
      <c r="B83" s="232" t="s">
        <v>192</v>
      </c>
      <c r="C83" s="232" t="s">
        <v>193</v>
      </c>
      <c r="D83" s="52">
        <v>3</v>
      </c>
      <c r="E83" s="255">
        <v>172</v>
      </c>
      <c r="F83" s="54">
        <v>96.5</v>
      </c>
      <c r="G83" s="56" t="s">
        <v>187</v>
      </c>
      <c r="H83" s="243" t="s">
        <v>152</v>
      </c>
      <c r="I83" s="56" t="s">
        <v>154</v>
      </c>
      <c r="J83" s="246" t="s">
        <v>154</v>
      </c>
      <c r="K83" s="9">
        <v>82</v>
      </c>
    </row>
    <row r="84" spans="1:11" ht="20.25" customHeight="1">
      <c r="A84" s="14">
        <v>83</v>
      </c>
      <c r="B84" s="232" t="s">
        <v>194</v>
      </c>
      <c r="C84" s="232" t="s">
        <v>195</v>
      </c>
      <c r="D84" s="52">
        <v>3</v>
      </c>
      <c r="E84" s="255">
        <v>172</v>
      </c>
      <c r="F84" s="54">
        <v>70</v>
      </c>
      <c r="G84" s="56" t="s">
        <v>187</v>
      </c>
      <c r="H84" s="243" t="s">
        <v>152</v>
      </c>
      <c r="I84" s="56" t="s">
        <v>154</v>
      </c>
      <c r="J84" s="246" t="s">
        <v>154</v>
      </c>
      <c r="K84" s="9">
        <v>83</v>
      </c>
    </row>
    <row r="85" spans="1:11" ht="20.25" customHeight="1">
      <c r="A85" s="14">
        <v>84</v>
      </c>
      <c r="B85" s="232" t="s">
        <v>157</v>
      </c>
      <c r="C85" s="232" t="s">
        <v>196</v>
      </c>
      <c r="D85" s="52">
        <v>1</v>
      </c>
      <c r="E85" s="255">
        <v>165</v>
      </c>
      <c r="F85" s="54">
        <v>113.5</v>
      </c>
      <c r="G85" s="56" t="s">
        <v>187</v>
      </c>
      <c r="H85" s="243" t="s">
        <v>152</v>
      </c>
      <c r="I85" s="56" t="s">
        <v>154</v>
      </c>
      <c r="J85" s="246" t="s">
        <v>154</v>
      </c>
      <c r="K85" s="9">
        <v>84</v>
      </c>
    </row>
    <row r="86" spans="1:11" ht="20.25" customHeight="1">
      <c r="A86" s="14">
        <v>85</v>
      </c>
      <c r="B86" s="232" t="s">
        <v>126</v>
      </c>
      <c r="C86" s="232" t="s">
        <v>197</v>
      </c>
      <c r="D86" s="52">
        <v>2</v>
      </c>
      <c r="E86" s="252">
        <v>183</v>
      </c>
      <c r="F86" s="51">
        <v>104</v>
      </c>
      <c r="G86" s="56" t="s">
        <v>187</v>
      </c>
      <c r="H86" s="243" t="s">
        <v>152</v>
      </c>
      <c r="I86" s="56" t="s">
        <v>154</v>
      </c>
      <c r="J86" s="246" t="s">
        <v>154</v>
      </c>
      <c r="K86" s="9">
        <v>85</v>
      </c>
    </row>
    <row r="87" spans="1:11" ht="20.25" customHeight="1">
      <c r="A87" s="14">
        <v>86</v>
      </c>
      <c r="B87" s="232" t="s">
        <v>198</v>
      </c>
      <c r="C87" s="232" t="s">
        <v>111</v>
      </c>
      <c r="D87" s="52">
        <v>2</v>
      </c>
      <c r="E87" s="50">
        <v>177</v>
      </c>
      <c r="F87" s="51">
        <v>114.5</v>
      </c>
      <c r="G87" s="56" t="s">
        <v>199</v>
      </c>
      <c r="H87" s="52" t="s">
        <v>152</v>
      </c>
      <c r="I87" s="56" t="s">
        <v>200</v>
      </c>
      <c r="J87" s="56" t="s">
        <v>154</v>
      </c>
      <c r="K87" s="9">
        <v>86</v>
      </c>
    </row>
    <row r="88" spans="1:11" ht="20.25" customHeight="1">
      <c r="A88" s="14">
        <v>87</v>
      </c>
      <c r="B88" s="232"/>
      <c r="C88" s="232"/>
      <c r="D88" s="52"/>
      <c r="E88" s="50"/>
      <c r="F88" s="51"/>
      <c r="G88" s="56"/>
      <c r="H88" s="52"/>
      <c r="I88" s="56"/>
      <c r="J88" s="56"/>
      <c r="K88" s="9">
        <v>87</v>
      </c>
    </row>
    <row r="89" spans="1:11" ht="20.25" customHeight="1">
      <c r="A89" s="14">
        <v>88</v>
      </c>
      <c r="B89" s="232"/>
      <c r="C89" s="232"/>
      <c r="D89" s="52"/>
      <c r="E89" s="50"/>
      <c r="F89" s="51"/>
      <c r="G89" s="56"/>
      <c r="H89" s="52"/>
      <c r="I89" s="56"/>
      <c r="J89" s="56"/>
      <c r="K89" s="9">
        <v>88</v>
      </c>
    </row>
    <row r="90" spans="1:11" ht="20.25" customHeight="1">
      <c r="A90" s="14">
        <v>89</v>
      </c>
      <c r="B90" s="232"/>
      <c r="C90" s="232"/>
      <c r="D90" s="52"/>
      <c r="E90" s="53"/>
      <c r="F90" s="54"/>
      <c r="G90" s="56"/>
      <c r="H90" s="52"/>
      <c r="I90" s="56"/>
      <c r="J90" s="56"/>
      <c r="K90" s="9">
        <v>89</v>
      </c>
    </row>
    <row r="91" spans="1:11" ht="20.25" customHeight="1">
      <c r="A91" s="14">
        <v>90</v>
      </c>
      <c r="B91" s="232"/>
      <c r="C91" s="232"/>
      <c r="D91" s="52"/>
      <c r="E91" s="53"/>
      <c r="F91" s="54"/>
      <c r="G91" s="56"/>
      <c r="H91" s="52"/>
      <c r="I91" s="56"/>
      <c r="J91" s="56"/>
      <c r="K91" s="9">
        <v>90</v>
      </c>
    </row>
    <row r="92" spans="1:11" ht="20.25" customHeight="1">
      <c r="A92" s="14">
        <v>91</v>
      </c>
      <c r="B92" s="232"/>
      <c r="C92" s="232"/>
      <c r="D92" s="52"/>
      <c r="E92" s="53"/>
      <c r="F92" s="54"/>
      <c r="G92" s="56"/>
      <c r="H92" s="52"/>
      <c r="I92" s="56"/>
      <c r="J92" s="56"/>
      <c r="K92" s="9">
        <v>91</v>
      </c>
    </row>
    <row r="93" spans="1:11" ht="20.25" customHeight="1">
      <c r="A93" s="14">
        <v>92</v>
      </c>
      <c r="B93" s="232"/>
      <c r="C93" s="232"/>
      <c r="D93" s="52"/>
      <c r="E93" s="53"/>
      <c r="F93" s="54"/>
      <c r="G93" s="56"/>
      <c r="H93" s="52"/>
      <c r="I93" s="56"/>
      <c r="J93" s="56"/>
      <c r="K93" s="9">
        <v>92</v>
      </c>
    </row>
    <row r="94" spans="1:11" ht="20.25" customHeight="1">
      <c r="A94" s="14">
        <v>93</v>
      </c>
      <c r="B94" s="232"/>
      <c r="C94" s="232"/>
      <c r="D94" s="52"/>
      <c r="E94" s="53"/>
      <c r="F94" s="54"/>
      <c r="G94" s="56"/>
      <c r="H94" s="52"/>
      <c r="I94" s="56"/>
      <c r="J94" s="56"/>
      <c r="K94" s="9">
        <v>93</v>
      </c>
    </row>
    <row r="95" spans="1:11" ht="20.25" customHeight="1">
      <c r="A95" s="14">
        <v>94</v>
      </c>
      <c r="B95" s="232"/>
      <c r="C95" s="232"/>
      <c r="D95" s="52"/>
      <c r="E95" s="53"/>
      <c r="F95" s="54"/>
      <c r="G95" s="56"/>
      <c r="H95" s="52"/>
      <c r="I95" s="56"/>
      <c r="J95" s="56"/>
      <c r="K95" s="9">
        <v>94</v>
      </c>
    </row>
    <row r="96" spans="1:11" ht="20.25" customHeight="1">
      <c r="A96" s="14">
        <v>95</v>
      </c>
      <c r="B96" s="232"/>
      <c r="C96" s="232"/>
      <c r="D96" s="52"/>
      <c r="E96" s="53"/>
      <c r="F96" s="54"/>
      <c r="G96" s="56"/>
      <c r="H96" s="52"/>
      <c r="I96" s="56"/>
      <c r="J96" s="56"/>
      <c r="K96" s="9">
        <v>95</v>
      </c>
    </row>
    <row r="97" spans="1:11" ht="20.25" customHeight="1">
      <c r="A97" s="14">
        <v>96</v>
      </c>
      <c r="B97" s="232"/>
      <c r="C97" s="232"/>
      <c r="D97" s="52"/>
      <c r="E97" s="53"/>
      <c r="F97" s="54"/>
      <c r="G97" s="56"/>
      <c r="H97" s="52"/>
      <c r="I97" s="56"/>
      <c r="J97" s="56"/>
      <c r="K97" s="9">
        <v>96</v>
      </c>
    </row>
    <row r="98" spans="1:11" ht="20.25" customHeight="1">
      <c r="A98" s="14">
        <v>97</v>
      </c>
      <c r="B98" s="232"/>
      <c r="C98" s="232"/>
      <c r="D98" s="52"/>
      <c r="E98" s="50"/>
      <c r="F98" s="51"/>
      <c r="G98" s="56"/>
      <c r="H98" s="52"/>
      <c r="I98" s="56"/>
      <c r="J98" s="56"/>
      <c r="K98" s="9">
        <v>97</v>
      </c>
    </row>
    <row r="99" spans="1:11" ht="20.25" customHeight="1">
      <c r="A99" s="14">
        <v>98</v>
      </c>
      <c r="B99" s="232"/>
      <c r="C99" s="232"/>
      <c r="D99" s="52"/>
      <c r="E99" s="50"/>
      <c r="F99" s="51"/>
      <c r="G99" s="56"/>
      <c r="H99" s="52"/>
      <c r="I99" s="56"/>
      <c r="J99" s="56"/>
      <c r="K99" s="9">
        <v>98</v>
      </c>
    </row>
    <row r="100" spans="1:11" ht="20.25" customHeight="1">
      <c r="A100" s="14">
        <v>99</v>
      </c>
      <c r="B100" s="232"/>
      <c r="C100" s="232"/>
      <c r="D100" s="52"/>
      <c r="E100" s="50"/>
      <c r="F100" s="51"/>
      <c r="G100" s="56"/>
      <c r="H100" s="52"/>
      <c r="I100" s="56"/>
      <c r="J100" s="56"/>
      <c r="K100" s="9">
        <v>99</v>
      </c>
    </row>
    <row r="101" spans="1:11" ht="20.25" customHeight="1">
      <c r="A101" s="14">
        <v>100</v>
      </c>
      <c r="B101" s="232"/>
      <c r="C101" s="232"/>
      <c r="D101" s="52"/>
      <c r="E101" s="50"/>
      <c r="F101" s="51"/>
      <c r="G101" s="56"/>
      <c r="H101" s="52"/>
      <c r="I101" s="56"/>
      <c r="J101" s="56"/>
      <c r="K101" s="9">
        <v>100</v>
      </c>
    </row>
    <row r="102" spans="1:11" ht="20.25" customHeight="1">
      <c r="A102" s="14">
        <v>101</v>
      </c>
      <c r="B102" s="228"/>
      <c r="C102" s="228"/>
      <c r="D102" s="52"/>
      <c r="E102" s="50"/>
      <c r="F102" s="51"/>
      <c r="G102" s="56"/>
      <c r="H102" s="52"/>
      <c r="I102" s="56"/>
      <c r="J102" s="56"/>
      <c r="K102" s="9">
        <v>101</v>
      </c>
    </row>
    <row r="103" spans="1:11" ht="20.25" customHeight="1">
      <c r="A103" s="14">
        <v>102</v>
      </c>
      <c r="B103" s="228"/>
      <c r="C103" s="228"/>
      <c r="D103" s="52"/>
      <c r="E103" s="50"/>
      <c r="F103" s="51"/>
      <c r="G103" s="56"/>
      <c r="H103" s="52"/>
      <c r="I103" s="56"/>
      <c r="J103" s="56"/>
      <c r="K103" s="9">
        <v>102</v>
      </c>
    </row>
    <row r="104" spans="1:11" ht="20.25" customHeight="1">
      <c r="A104" s="14">
        <v>103</v>
      </c>
      <c r="B104" s="228"/>
      <c r="C104" s="228"/>
      <c r="D104" s="52"/>
      <c r="E104" s="50"/>
      <c r="F104" s="51"/>
      <c r="G104" s="56"/>
      <c r="H104" s="52"/>
      <c r="I104" s="56"/>
      <c r="J104" s="56"/>
      <c r="K104" s="9">
        <v>103</v>
      </c>
    </row>
    <row r="105" spans="1:11" ht="20.25" customHeight="1">
      <c r="A105" s="14">
        <v>104</v>
      </c>
      <c r="B105" s="228"/>
      <c r="C105" s="228"/>
      <c r="D105" s="52"/>
      <c r="E105" s="50"/>
      <c r="F105" s="51"/>
      <c r="G105" s="56"/>
      <c r="H105" s="52"/>
      <c r="I105" s="56"/>
      <c r="J105" s="56"/>
      <c r="K105" s="9">
        <v>104</v>
      </c>
    </row>
    <row r="106" spans="1:11" ht="20.25" customHeight="1">
      <c r="A106" s="14">
        <v>105</v>
      </c>
      <c r="B106" s="228"/>
      <c r="C106" s="228"/>
      <c r="D106" s="52"/>
      <c r="E106" s="50"/>
      <c r="F106" s="51"/>
      <c r="G106" s="56"/>
      <c r="H106" s="52"/>
      <c r="I106" s="56"/>
      <c r="J106" s="56"/>
      <c r="K106" s="9">
        <v>105</v>
      </c>
    </row>
    <row r="107" spans="1:11" ht="20.25" customHeight="1">
      <c r="A107" s="14">
        <v>106</v>
      </c>
      <c r="B107" s="228"/>
      <c r="C107" s="228"/>
      <c r="D107" s="52"/>
      <c r="E107" s="50"/>
      <c r="F107" s="51"/>
      <c r="G107" s="56"/>
      <c r="H107" s="52"/>
      <c r="I107" s="56"/>
      <c r="J107" s="56"/>
      <c r="K107" s="9">
        <v>106</v>
      </c>
    </row>
    <row r="108" spans="1:11" ht="20.25" customHeight="1">
      <c r="A108" s="14">
        <v>107</v>
      </c>
      <c r="B108" s="228"/>
      <c r="C108" s="228"/>
      <c r="D108" s="52"/>
      <c r="E108" s="50"/>
      <c r="F108" s="51"/>
      <c r="G108" s="56"/>
      <c r="H108" s="52"/>
      <c r="I108" s="56"/>
      <c r="J108" s="56"/>
      <c r="K108" s="9">
        <v>107</v>
      </c>
    </row>
    <row r="109" spans="1:11" ht="20.25" customHeight="1">
      <c r="A109" s="14">
        <v>108</v>
      </c>
      <c r="B109" s="228"/>
      <c r="C109" s="228"/>
      <c r="D109" s="52"/>
      <c r="E109" s="50"/>
      <c r="F109" s="51"/>
      <c r="G109" s="56"/>
      <c r="H109" s="52"/>
      <c r="I109" s="56"/>
      <c r="J109" s="56"/>
      <c r="K109" s="9">
        <v>108</v>
      </c>
    </row>
    <row r="110" spans="1:11" ht="20.25" customHeight="1">
      <c r="A110" s="14">
        <v>109</v>
      </c>
      <c r="B110" s="228"/>
      <c r="C110" s="228"/>
      <c r="D110" s="52"/>
      <c r="E110" s="50"/>
      <c r="F110" s="51"/>
      <c r="G110" s="56"/>
      <c r="H110" s="52"/>
      <c r="I110" s="56"/>
      <c r="J110" s="56"/>
      <c r="K110" s="9">
        <v>109</v>
      </c>
    </row>
    <row r="111" spans="1:11" ht="20.25" customHeight="1">
      <c r="A111" s="14">
        <v>110</v>
      </c>
      <c r="B111" s="228"/>
      <c r="C111" s="228"/>
      <c r="D111" s="52"/>
      <c r="E111" s="50"/>
      <c r="F111" s="51"/>
      <c r="G111" s="56"/>
      <c r="H111" s="52"/>
      <c r="I111" s="56"/>
      <c r="J111" s="56"/>
      <c r="K111" s="9">
        <v>110</v>
      </c>
    </row>
    <row r="112" spans="1:11" ht="20.25" customHeight="1">
      <c r="A112" s="14">
        <v>111</v>
      </c>
      <c r="B112" s="228"/>
      <c r="C112" s="228"/>
      <c r="D112" s="52"/>
      <c r="E112" s="50"/>
      <c r="F112" s="51"/>
      <c r="G112" s="56"/>
      <c r="H112" s="52"/>
      <c r="I112" s="56"/>
      <c r="J112" s="56"/>
      <c r="K112" s="9">
        <v>111</v>
      </c>
    </row>
    <row r="113" spans="1:11" ht="20.25" customHeight="1">
      <c r="A113" s="14">
        <v>112</v>
      </c>
      <c r="B113" s="228"/>
      <c r="C113" s="228"/>
      <c r="D113" s="52"/>
      <c r="E113" s="50"/>
      <c r="F113" s="51"/>
      <c r="G113" s="56"/>
      <c r="H113" s="52"/>
      <c r="I113" s="56"/>
      <c r="J113" s="56"/>
      <c r="K113" s="9">
        <v>112</v>
      </c>
    </row>
    <row r="114" spans="1:11" ht="20.25" customHeight="1">
      <c r="A114" s="14">
        <v>113</v>
      </c>
      <c r="B114" s="228"/>
      <c r="C114" s="228"/>
      <c r="D114" s="52"/>
      <c r="E114" s="50"/>
      <c r="F114" s="51"/>
      <c r="G114" s="56"/>
      <c r="H114" s="52"/>
      <c r="I114" s="56"/>
      <c r="J114" s="56"/>
      <c r="K114" s="9">
        <v>113</v>
      </c>
    </row>
    <row r="115" spans="1:11" ht="20.25" customHeight="1">
      <c r="A115" s="14">
        <v>114</v>
      </c>
      <c r="B115" s="228"/>
      <c r="C115" s="228"/>
      <c r="D115" s="52"/>
      <c r="E115" s="53"/>
      <c r="F115" s="54"/>
      <c r="G115" s="56"/>
      <c r="H115" s="52"/>
      <c r="I115" s="56"/>
      <c r="J115" s="56"/>
      <c r="K115" s="9">
        <v>114</v>
      </c>
    </row>
    <row r="116" spans="1:11" ht="20.25" customHeight="1">
      <c r="A116" s="14">
        <v>115</v>
      </c>
      <c r="B116" s="228"/>
      <c r="C116" s="228"/>
      <c r="D116" s="52"/>
      <c r="E116" s="53"/>
      <c r="F116" s="54"/>
      <c r="G116" s="56"/>
      <c r="H116" s="52"/>
      <c r="I116" s="56"/>
      <c r="J116" s="56"/>
      <c r="K116" s="9">
        <v>115</v>
      </c>
    </row>
    <row r="117" spans="1:11" ht="20.25" customHeight="1">
      <c r="A117" s="14">
        <v>116</v>
      </c>
      <c r="B117" s="228"/>
      <c r="C117" s="228"/>
      <c r="D117" s="52"/>
      <c r="E117" s="53"/>
      <c r="F117" s="54"/>
      <c r="G117" s="56"/>
      <c r="H117" s="52"/>
      <c r="I117" s="56"/>
      <c r="J117" s="56"/>
      <c r="K117" s="9">
        <v>116</v>
      </c>
    </row>
    <row r="118" spans="1:11" ht="20.25" customHeight="1">
      <c r="A118" s="14">
        <v>117</v>
      </c>
      <c r="B118" s="228"/>
      <c r="C118" s="228"/>
      <c r="D118" s="52"/>
      <c r="E118" s="53"/>
      <c r="F118" s="54"/>
      <c r="G118" s="56"/>
      <c r="H118" s="52"/>
      <c r="I118" s="56"/>
      <c r="J118" s="56"/>
      <c r="K118" s="9">
        <v>117</v>
      </c>
    </row>
    <row r="119" spans="1:11" ht="20.25" customHeight="1">
      <c r="A119" s="14">
        <v>118</v>
      </c>
      <c r="B119" s="228"/>
      <c r="C119" s="228"/>
      <c r="D119" s="52"/>
      <c r="E119" s="53"/>
      <c r="F119" s="54"/>
      <c r="G119" s="56"/>
      <c r="H119" s="52"/>
      <c r="I119" s="56"/>
      <c r="J119" s="56"/>
      <c r="K119" s="9">
        <v>118</v>
      </c>
    </row>
    <row r="120" spans="1:11" ht="20.25" customHeight="1">
      <c r="A120" s="14">
        <v>119</v>
      </c>
      <c r="B120" s="228"/>
      <c r="C120" s="228"/>
      <c r="D120" s="52"/>
      <c r="E120" s="53"/>
      <c r="F120" s="54"/>
      <c r="G120" s="56"/>
      <c r="H120" s="52"/>
      <c r="I120" s="56"/>
      <c r="J120" s="56"/>
      <c r="K120" s="9">
        <v>119</v>
      </c>
    </row>
    <row r="121" spans="1:11" ht="20.25" customHeight="1">
      <c r="A121" s="14">
        <v>120</v>
      </c>
      <c r="B121" s="228"/>
      <c r="C121" s="228"/>
      <c r="D121" s="52"/>
      <c r="E121" s="53"/>
      <c r="F121" s="54"/>
      <c r="G121" s="56"/>
      <c r="H121" s="52"/>
      <c r="I121" s="56"/>
      <c r="J121" s="56"/>
      <c r="K121" s="9">
        <v>120</v>
      </c>
    </row>
    <row r="122" spans="1:11" ht="20.25" customHeight="1">
      <c r="A122" s="14">
        <v>121</v>
      </c>
      <c r="B122" s="228"/>
      <c r="C122" s="228"/>
      <c r="D122" s="52"/>
      <c r="E122" s="50"/>
      <c r="F122" s="51"/>
      <c r="G122" s="56"/>
      <c r="H122" s="52"/>
      <c r="I122" s="56"/>
      <c r="J122" s="56"/>
      <c r="K122" s="9">
        <v>121</v>
      </c>
    </row>
    <row r="123" spans="1:11" ht="20.25" customHeight="1">
      <c r="A123" s="14">
        <v>122</v>
      </c>
      <c r="B123" s="228"/>
      <c r="C123" s="228"/>
      <c r="D123" s="52"/>
      <c r="E123" s="50"/>
      <c r="F123" s="51"/>
      <c r="G123" s="56"/>
      <c r="H123" s="52"/>
      <c r="I123" s="56"/>
      <c r="J123" s="56"/>
      <c r="K123" s="9">
        <v>122</v>
      </c>
    </row>
    <row r="124" spans="1:11" ht="20.25" customHeight="1">
      <c r="A124" s="14">
        <v>123</v>
      </c>
      <c r="B124" s="228"/>
      <c r="C124" s="228"/>
      <c r="D124" s="52"/>
      <c r="E124" s="50"/>
      <c r="F124" s="51"/>
      <c r="G124" s="56"/>
      <c r="H124" s="52"/>
      <c r="I124" s="56"/>
      <c r="J124" s="56"/>
      <c r="K124" s="9">
        <v>123</v>
      </c>
    </row>
    <row r="125" spans="1:11" ht="20.25" customHeight="1">
      <c r="A125" s="14">
        <v>124</v>
      </c>
      <c r="B125" s="228"/>
      <c r="C125" s="228"/>
      <c r="D125" s="52"/>
      <c r="E125" s="50"/>
      <c r="F125" s="51"/>
      <c r="G125" s="56"/>
      <c r="H125" s="52"/>
      <c r="I125" s="56"/>
      <c r="J125" s="56"/>
      <c r="K125" s="9">
        <v>124</v>
      </c>
    </row>
    <row r="126" spans="1:11" ht="20.25" customHeight="1">
      <c r="A126" s="14">
        <v>125</v>
      </c>
      <c r="B126" s="228"/>
      <c r="C126" s="228"/>
      <c r="D126" s="52"/>
      <c r="E126" s="50"/>
      <c r="F126" s="51"/>
      <c r="G126" s="56"/>
      <c r="H126" s="52"/>
      <c r="I126" s="56"/>
      <c r="J126" s="56"/>
      <c r="K126" s="9">
        <v>125</v>
      </c>
    </row>
    <row r="127" spans="1:11" ht="20.25" customHeight="1">
      <c r="A127" s="14">
        <v>126</v>
      </c>
      <c r="B127" s="228"/>
      <c r="C127" s="228"/>
      <c r="D127" s="52"/>
      <c r="E127" s="50"/>
      <c r="F127" s="51"/>
      <c r="G127" s="56"/>
      <c r="H127" s="52"/>
      <c r="I127" s="56"/>
      <c r="J127" s="56"/>
      <c r="K127" s="9">
        <v>126</v>
      </c>
    </row>
    <row r="128" spans="1:11" ht="20.25" customHeight="1">
      <c r="A128" s="14">
        <v>127</v>
      </c>
      <c r="B128" s="228"/>
      <c r="C128" s="228"/>
      <c r="D128" s="52"/>
      <c r="E128" s="50"/>
      <c r="F128" s="51"/>
      <c r="G128" s="56"/>
      <c r="H128" s="52"/>
      <c r="I128" s="56"/>
      <c r="J128" s="56"/>
      <c r="K128" s="9">
        <v>127</v>
      </c>
    </row>
    <row r="129" spans="1:11" ht="20.25" customHeight="1">
      <c r="A129" s="14">
        <v>128</v>
      </c>
      <c r="B129" s="228"/>
      <c r="C129" s="228"/>
      <c r="D129" s="52"/>
      <c r="E129" s="50"/>
      <c r="F129" s="51"/>
      <c r="G129" s="56"/>
      <c r="H129" s="52"/>
      <c r="I129" s="56"/>
      <c r="J129" s="56"/>
      <c r="K129" s="9">
        <v>128</v>
      </c>
    </row>
    <row r="130" spans="1:11" ht="20.25" customHeight="1">
      <c r="A130" s="14">
        <v>129</v>
      </c>
      <c r="B130" s="228"/>
      <c r="C130" s="228"/>
      <c r="D130" s="52"/>
      <c r="E130" s="50"/>
      <c r="F130" s="51"/>
      <c r="G130" s="56"/>
      <c r="H130" s="52"/>
      <c r="I130" s="56"/>
      <c r="J130" s="56"/>
      <c r="K130" s="9">
        <v>129</v>
      </c>
    </row>
    <row r="131" spans="1:11" ht="20.25" customHeight="1">
      <c r="A131" s="14">
        <v>130</v>
      </c>
      <c r="B131" s="228"/>
      <c r="C131" s="228"/>
      <c r="D131" s="52"/>
      <c r="E131" s="50"/>
      <c r="F131" s="51"/>
      <c r="G131" s="56"/>
      <c r="H131" s="52"/>
      <c r="I131" s="56"/>
      <c r="J131" s="56"/>
      <c r="K131" s="9">
        <v>130</v>
      </c>
    </row>
    <row r="132" spans="1:11" ht="20.25" customHeight="1">
      <c r="A132" s="14">
        <v>131</v>
      </c>
      <c r="B132" s="228"/>
      <c r="C132" s="228"/>
      <c r="D132" s="52"/>
      <c r="E132" s="53"/>
      <c r="F132" s="54"/>
      <c r="G132" s="56"/>
      <c r="H132" s="52"/>
      <c r="I132" s="56"/>
      <c r="J132" s="56"/>
      <c r="K132" s="9">
        <v>131</v>
      </c>
    </row>
    <row r="133" spans="1:11" ht="20.25" customHeight="1">
      <c r="A133" s="14">
        <v>132</v>
      </c>
      <c r="B133" s="228"/>
      <c r="C133" s="228"/>
      <c r="D133" s="52"/>
      <c r="E133" s="53"/>
      <c r="F133" s="54"/>
      <c r="G133" s="56"/>
      <c r="H133" s="52"/>
      <c r="I133" s="56"/>
      <c r="J133" s="56"/>
      <c r="K133" s="9">
        <v>132</v>
      </c>
    </row>
    <row r="134" spans="1:11" ht="20.25" customHeight="1">
      <c r="A134" s="14">
        <v>133</v>
      </c>
      <c r="B134" s="228"/>
      <c r="C134" s="228"/>
      <c r="D134" s="52"/>
      <c r="E134" s="50"/>
      <c r="F134" s="51"/>
      <c r="G134" s="56"/>
      <c r="H134" s="52"/>
      <c r="I134" s="56"/>
      <c r="J134" s="56"/>
      <c r="K134" s="9">
        <v>133</v>
      </c>
    </row>
    <row r="135" spans="1:11" ht="20.25" customHeight="1">
      <c r="A135" s="14">
        <v>134</v>
      </c>
      <c r="B135" s="228"/>
      <c r="C135" s="228"/>
      <c r="D135" s="52"/>
      <c r="E135" s="50"/>
      <c r="F135" s="51"/>
      <c r="G135" s="56"/>
      <c r="H135" s="52"/>
      <c r="I135" s="56"/>
      <c r="J135" s="56"/>
      <c r="K135" s="9">
        <v>134</v>
      </c>
    </row>
    <row r="136" spans="1:11" ht="20.25" customHeight="1">
      <c r="A136" s="14">
        <v>135</v>
      </c>
      <c r="B136" s="228"/>
      <c r="C136" s="228"/>
      <c r="D136" s="52"/>
      <c r="E136" s="50"/>
      <c r="F136" s="51"/>
      <c r="G136" s="56"/>
      <c r="H136" s="52"/>
      <c r="I136" s="56"/>
      <c r="J136" s="56"/>
      <c r="K136" s="9">
        <v>135</v>
      </c>
    </row>
    <row r="137" spans="1:11" ht="20.25" customHeight="1">
      <c r="A137" s="14">
        <v>136</v>
      </c>
      <c r="B137" s="228"/>
      <c r="C137" s="228"/>
      <c r="D137" s="52"/>
      <c r="E137" s="50"/>
      <c r="F137" s="51"/>
      <c r="G137" s="56"/>
      <c r="H137" s="52"/>
      <c r="I137" s="56"/>
      <c r="J137" s="56"/>
      <c r="K137" s="9">
        <v>136</v>
      </c>
    </row>
    <row r="138" spans="1:11" ht="20.25" customHeight="1">
      <c r="A138" s="14">
        <v>137</v>
      </c>
      <c r="B138" s="228"/>
      <c r="C138" s="228"/>
      <c r="D138" s="52"/>
      <c r="E138" s="50"/>
      <c r="F138" s="51"/>
      <c r="G138" s="56"/>
      <c r="H138" s="52"/>
      <c r="I138" s="56"/>
      <c r="J138" s="56"/>
      <c r="K138" s="9">
        <v>137</v>
      </c>
    </row>
    <row r="139" spans="1:11" ht="20.25" customHeight="1">
      <c r="A139" s="14">
        <v>138</v>
      </c>
      <c r="B139" s="228"/>
      <c r="C139" s="228"/>
      <c r="D139" s="52"/>
      <c r="E139" s="50"/>
      <c r="F139" s="51"/>
      <c r="G139" s="56"/>
      <c r="H139" s="52"/>
      <c r="I139" s="56"/>
      <c r="J139" s="56"/>
      <c r="K139" s="9">
        <v>138</v>
      </c>
    </row>
    <row r="140" spans="1:11" ht="20.25" customHeight="1">
      <c r="A140" s="14">
        <v>139</v>
      </c>
      <c r="B140" s="228"/>
      <c r="C140" s="228"/>
      <c r="D140" s="52"/>
      <c r="E140" s="50"/>
      <c r="F140" s="51"/>
      <c r="G140" s="56"/>
      <c r="H140" s="52"/>
      <c r="I140" s="56"/>
      <c r="J140" s="56"/>
      <c r="K140" s="9">
        <v>139</v>
      </c>
    </row>
    <row r="141" spans="1:11" ht="20.25" customHeight="1">
      <c r="A141" s="14">
        <v>140</v>
      </c>
      <c r="B141" s="228"/>
      <c r="C141" s="228"/>
      <c r="D141" s="52"/>
      <c r="E141" s="53"/>
      <c r="F141" s="54"/>
      <c r="G141" s="56"/>
      <c r="H141" s="52"/>
      <c r="I141" s="56"/>
      <c r="J141" s="56"/>
      <c r="K141" s="9">
        <v>140</v>
      </c>
    </row>
    <row r="142" spans="1:11" ht="20.25" customHeight="1">
      <c r="A142" s="14">
        <v>141</v>
      </c>
      <c r="B142" s="228"/>
      <c r="C142" s="228"/>
      <c r="D142" s="52"/>
      <c r="E142" s="53"/>
      <c r="F142" s="54"/>
      <c r="G142" s="56"/>
      <c r="H142" s="52"/>
      <c r="I142" s="56"/>
      <c r="J142" s="56"/>
      <c r="K142" s="9">
        <v>141</v>
      </c>
    </row>
    <row r="143" spans="1:11" ht="20.25" customHeight="1">
      <c r="A143" s="14">
        <v>142</v>
      </c>
      <c r="B143" s="228"/>
      <c r="C143" s="228"/>
      <c r="D143" s="52"/>
      <c r="E143" s="53"/>
      <c r="F143" s="54"/>
      <c r="G143" s="56"/>
      <c r="H143" s="52"/>
      <c r="I143" s="56"/>
      <c r="J143" s="56"/>
      <c r="K143" s="9">
        <v>142</v>
      </c>
    </row>
    <row r="144" spans="1:11" ht="20.25" customHeight="1">
      <c r="A144" s="14">
        <v>143</v>
      </c>
      <c r="B144" s="228"/>
      <c r="C144" s="228"/>
      <c r="D144" s="52"/>
      <c r="E144" s="53"/>
      <c r="F144" s="54"/>
      <c r="G144" s="56"/>
      <c r="H144" s="52"/>
      <c r="I144" s="56"/>
      <c r="J144" s="56"/>
      <c r="K144" s="9">
        <v>143</v>
      </c>
    </row>
    <row r="145" spans="1:11" ht="20.25" customHeight="1">
      <c r="A145" s="14">
        <v>144</v>
      </c>
      <c r="B145" s="228"/>
      <c r="C145" s="228"/>
      <c r="D145" s="52"/>
      <c r="E145" s="53"/>
      <c r="F145" s="54"/>
      <c r="G145" s="56"/>
      <c r="H145" s="52"/>
      <c r="I145" s="56"/>
      <c r="J145" s="56"/>
      <c r="K145" s="9">
        <v>144</v>
      </c>
    </row>
    <row r="146" spans="1:11" ht="20.25" customHeight="1">
      <c r="A146" s="14">
        <v>145</v>
      </c>
      <c r="B146" s="228"/>
      <c r="C146" s="228"/>
      <c r="D146" s="52"/>
      <c r="E146" s="50"/>
      <c r="F146" s="51"/>
      <c r="G146" s="56"/>
      <c r="H146" s="52"/>
      <c r="I146" s="56"/>
      <c r="J146" s="56"/>
      <c r="K146" s="9">
        <v>145</v>
      </c>
    </row>
    <row r="147" spans="1:11" ht="20.25" customHeight="1">
      <c r="A147" s="14">
        <v>146</v>
      </c>
      <c r="B147" s="228"/>
      <c r="C147" s="228"/>
      <c r="D147" s="52"/>
      <c r="E147" s="50"/>
      <c r="F147" s="51"/>
      <c r="G147" s="56"/>
      <c r="H147" s="52"/>
      <c r="I147" s="56"/>
      <c r="J147" s="56"/>
      <c r="K147" s="9">
        <v>146</v>
      </c>
    </row>
    <row r="148" spans="1:11" ht="20.25" customHeight="1">
      <c r="A148" s="14">
        <v>147</v>
      </c>
      <c r="B148" s="228"/>
      <c r="C148" s="228"/>
      <c r="D148" s="52"/>
      <c r="E148" s="50"/>
      <c r="F148" s="51"/>
      <c r="G148" s="56"/>
      <c r="H148" s="52"/>
      <c r="I148" s="56"/>
      <c r="J148" s="56"/>
      <c r="K148" s="9">
        <v>147</v>
      </c>
    </row>
    <row r="149" spans="1:11" ht="20.25" customHeight="1">
      <c r="A149" s="14">
        <v>148</v>
      </c>
      <c r="B149" s="228"/>
      <c r="C149" s="228"/>
      <c r="D149" s="52"/>
      <c r="E149" s="50"/>
      <c r="F149" s="51"/>
      <c r="G149" s="56"/>
      <c r="H149" s="52"/>
      <c r="I149" s="56"/>
      <c r="J149" s="56"/>
      <c r="K149" s="9">
        <v>148</v>
      </c>
    </row>
    <row r="150" spans="1:11" ht="20.25" customHeight="1">
      <c r="A150" s="14">
        <v>149</v>
      </c>
      <c r="B150" s="228"/>
      <c r="C150" s="228"/>
      <c r="D150" s="52"/>
      <c r="E150" s="50"/>
      <c r="F150" s="51"/>
      <c r="G150" s="56"/>
      <c r="H150" s="52"/>
      <c r="I150" s="56"/>
      <c r="J150" s="56"/>
      <c r="K150" s="9">
        <v>149</v>
      </c>
    </row>
    <row r="151" spans="1:11" ht="20.25" customHeight="1">
      <c r="A151" s="14">
        <v>150</v>
      </c>
      <c r="B151" s="228"/>
      <c r="C151" s="228"/>
      <c r="D151" s="52"/>
      <c r="E151" s="50"/>
      <c r="F151" s="51"/>
      <c r="G151" s="56"/>
      <c r="H151" s="52"/>
      <c r="I151" s="56"/>
      <c r="J151" s="56"/>
      <c r="K151" s="9">
        <v>150</v>
      </c>
    </row>
    <row r="152" spans="1:11" ht="20.25" customHeight="1">
      <c r="A152" s="14">
        <v>151</v>
      </c>
      <c r="B152" s="228"/>
      <c r="C152" s="228"/>
      <c r="D152" s="52"/>
      <c r="E152" s="50"/>
      <c r="F152" s="51"/>
      <c r="G152" s="56"/>
      <c r="H152" s="52"/>
      <c r="I152" s="56"/>
      <c r="J152" s="56"/>
      <c r="K152" s="9">
        <v>151</v>
      </c>
    </row>
    <row r="153" spans="1:11" ht="20.25" customHeight="1">
      <c r="A153" s="14">
        <v>152</v>
      </c>
      <c r="B153" s="228"/>
      <c r="C153" s="228"/>
      <c r="D153" s="52"/>
      <c r="E153" s="50"/>
      <c r="F153" s="51"/>
      <c r="G153" s="56"/>
      <c r="H153" s="52"/>
      <c r="I153" s="56"/>
      <c r="J153" s="56"/>
      <c r="K153" s="9">
        <v>152</v>
      </c>
    </row>
    <row r="154" spans="1:11" ht="20.25" customHeight="1">
      <c r="A154" s="14">
        <v>153</v>
      </c>
      <c r="B154" s="228"/>
      <c r="C154" s="228"/>
      <c r="D154" s="52"/>
      <c r="E154" s="50"/>
      <c r="F154" s="51"/>
      <c r="G154" s="56"/>
      <c r="H154" s="52"/>
      <c r="I154" s="56"/>
      <c r="J154" s="56"/>
      <c r="K154" s="9">
        <v>153</v>
      </c>
    </row>
    <row r="155" spans="1:11" ht="20.25" customHeight="1">
      <c r="A155" s="14">
        <v>154</v>
      </c>
      <c r="B155" s="228"/>
      <c r="C155" s="228"/>
      <c r="D155" s="52"/>
      <c r="E155" s="53"/>
      <c r="F155" s="54"/>
      <c r="G155" s="56"/>
      <c r="H155" s="52"/>
      <c r="I155" s="56"/>
      <c r="J155" s="56"/>
      <c r="K155" s="9">
        <v>154</v>
      </c>
    </row>
    <row r="156" spans="1:11" ht="20.25" customHeight="1">
      <c r="A156" s="14">
        <v>155</v>
      </c>
      <c r="B156" s="228"/>
      <c r="C156" s="228"/>
      <c r="D156" s="52"/>
      <c r="E156" s="53"/>
      <c r="F156" s="54"/>
      <c r="G156" s="56"/>
      <c r="H156" s="52"/>
      <c r="I156" s="56"/>
      <c r="J156" s="56"/>
      <c r="K156" s="9">
        <v>155</v>
      </c>
    </row>
    <row r="157" spans="1:11" ht="20.25" customHeight="1">
      <c r="A157" s="14">
        <v>156</v>
      </c>
      <c r="B157" s="228"/>
      <c r="C157" s="228"/>
      <c r="D157" s="52"/>
      <c r="E157" s="53"/>
      <c r="F157" s="54"/>
      <c r="G157" s="56"/>
      <c r="H157" s="52"/>
      <c r="I157" s="56"/>
      <c r="J157" s="56"/>
      <c r="K157" s="9">
        <v>156</v>
      </c>
    </row>
    <row r="158" spans="1:11" ht="20.25" customHeight="1">
      <c r="A158" s="14">
        <v>157</v>
      </c>
      <c r="B158" s="228"/>
      <c r="C158" s="228"/>
      <c r="D158" s="52"/>
      <c r="E158" s="50"/>
      <c r="F158" s="51"/>
      <c r="G158" s="56"/>
      <c r="H158" s="52"/>
      <c r="I158" s="56"/>
      <c r="J158" s="56"/>
      <c r="K158" s="9">
        <v>157</v>
      </c>
    </row>
    <row r="159" spans="1:11" ht="20.25" customHeight="1">
      <c r="A159" s="14">
        <v>158</v>
      </c>
      <c r="B159" s="228"/>
      <c r="C159" s="228"/>
      <c r="D159" s="52"/>
      <c r="E159" s="50"/>
      <c r="F159" s="51"/>
      <c r="G159" s="56"/>
      <c r="H159" s="52"/>
      <c r="I159" s="56"/>
      <c r="J159" s="56"/>
      <c r="K159" s="9">
        <v>158</v>
      </c>
    </row>
    <row r="160" spans="1:11" ht="20.25" customHeight="1">
      <c r="A160" s="14">
        <v>159</v>
      </c>
      <c r="B160" s="228"/>
      <c r="C160" s="228"/>
      <c r="D160" s="52"/>
      <c r="E160" s="50"/>
      <c r="F160" s="51"/>
      <c r="G160" s="56"/>
      <c r="H160" s="52"/>
      <c r="I160" s="56"/>
      <c r="J160" s="56"/>
      <c r="K160" s="9">
        <v>159</v>
      </c>
    </row>
    <row r="161" spans="1:11" ht="20.25" customHeight="1">
      <c r="A161" s="14">
        <v>160</v>
      </c>
      <c r="B161" s="228"/>
      <c r="C161" s="228"/>
      <c r="D161" s="52"/>
      <c r="E161" s="53"/>
      <c r="F161" s="54"/>
      <c r="G161" s="56"/>
      <c r="H161" s="52"/>
      <c r="I161" s="56"/>
      <c r="J161" s="56"/>
      <c r="K161" s="9">
        <v>160</v>
      </c>
    </row>
    <row r="162" spans="1:11" ht="20.25" customHeight="1">
      <c r="A162" s="14">
        <v>161</v>
      </c>
      <c r="B162" s="228"/>
      <c r="C162" s="228"/>
      <c r="D162" s="52"/>
      <c r="E162" s="53"/>
      <c r="F162" s="54"/>
      <c r="G162" s="56"/>
      <c r="H162" s="52"/>
      <c r="I162" s="56"/>
      <c r="J162" s="56"/>
      <c r="K162" s="9">
        <v>161</v>
      </c>
    </row>
    <row r="163" spans="1:11" ht="20.25" customHeight="1">
      <c r="A163" s="14">
        <v>162</v>
      </c>
      <c r="B163" s="228"/>
      <c r="C163" s="228"/>
      <c r="D163" s="52"/>
      <c r="E163" s="53"/>
      <c r="F163" s="54"/>
      <c r="G163" s="56"/>
      <c r="H163" s="52"/>
      <c r="I163" s="56"/>
      <c r="J163" s="56"/>
      <c r="K163" s="9">
        <v>162</v>
      </c>
    </row>
    <row r="164" spans="1:11" ht="20.25" customHeight="1">
      <c r="A164" s="14">
        <v>163</v>
      </c>
      <c r="B164" s="228"/>
      <c r="C164" s="228"/>
      <c r="D164" s="52"/>
      <c r="E164" s="53"/>
      <c r="F164" s="54"/>
      <c r="G164" s="56"/>
      <c r="H164" s="52"/>
      <c r="I164" s="56"/>
      <c r="J164" s="56"/>
      <c r="K164" s="9">
        <v>163</v>
      </c>
    </row>
    <row r="165" spans="1:11" ht="20.25" customHeight="1">
      <c r="A165" s="14">
        <v>164</v>
      </c>
      <c r="B165" s="228"/>
      <c r="C165" s="228"/>
      <c r="D165" s="52"/>
      <c r="E165" s="53"/>
      <c r="F165" s="54"/>
      <c r="G165" s="56"/>
      <c r="H165" s="52"/>
      <c r="I165" s="56"/>
      <c r="J165" s="56"/>
      <c r="K165" s="9">
        <v>164</v>
      </c>
    </row>
    <row r="166" spans="1:11" ht="20.25" customHeight="1">
      <c r="A166" s="14">
        <v>165</v>
      </c>
      <c r="B166" s="228"/>
      <c r="C166" s="228"/>
      <c r="D166" s="52"/>
      <c r="E166" s="50"/>
      <c r="F166" s="51"/>
      <c r="G166" s="56"/>
      <c r="H166" s="52"/>
      <c r="I166" s="56"/>
      <c r="J166" s="56"/>
      <c r="K166" s="9">
        <v>165</v>
      </c>
    </row>
    <row r="167" spans="1:11" ht="20.25" customHeight="1">
      <c r="A167" s="14">
        <v>166</v>
      </c>
      <c r="B167" s="228"/>
      <c r="C167" s="228"/>
      <c r="D167" s="52"/>
      <c r="E167" s="50"/>
      <c r="F167" s="51"/>
      <c r="G167" s="56"/>
      <c r="H167" s="52"/>
      <c r="I167" s="56"/>
      <c r="J167" s="56"/>
      <c r="K167" s="9">
        <v>166</v>
      </c>
    </row>
    <row r="168" spans="1:11" ht="20.25" customHeight="1">
      <c r="A168" s="14">
        <v>167</v>
      </c>
      <c r="B168" s="228"/>
      <c r="C168" s="228"/>
      <c r="D168" s="52"/>
      <c r="E168" s="50"/>
      <c r="F168" s="51"/>
      <c r="G168" s="56"/>
      <c r="H168" s="52"/>
      <c r="I168" s="56"/>
      <c r="J168" s="56"/>
      <c r="K168" s="9">
        <v>167</v>
      </c>
    </row>
    <row r="169" spans="1:11" ht="20.25" customHeight="1">
      <c r="A169" s="14">
        <v>168</v>
      </c>
      <c r="B169" s="228"/>
      <c r="C169" s="228"/>
      <c r="D169" s="52"/>
      <c r="E169" s="50"/>
      <c r="F169" s="51"/>
      <c r="G169" s="56"/>
      <c r="H169" s="52"/>
      <c r="I169" s="56"/>
      <c r="J169" s="56"/>
      <c r="K169" s="9">
        <v>168</v>
      </c>
    </row>
    <row r="170" spans="1:11" ht="20.25" customHeight="1">
      <c r="A170" s="14">
        <v>169</v>
      </c>
      <c r="B170" s="228"/>
      <c r="C170" s="228"/>
      <c r="D170" s="52"/>
      <c r="E170" s="50"/>
      <c r="F170" s="51"/>
      <c r="G170" s="56"/>
      <c r="H170" s="52"/>
      <c r="I170" s="56"/>
      <c r="J170" s="56"/>
      <c r="K170" s="9">
        <v>169</v>
      </c>
    </row>
    <row r="171" spans="1:11" ht="20.25" customHeight="1">
      <c r="A171" s="14">
        <v>170</v>
      </c>
      <c r="B171" s="228"/>
      <c r="C171" s="228"/>
      <c r="D171" s="52"/>
      <c r="E171" s="50"/>
      <c r="F171" s="51"/>
      <c r="G171" s="56"/>
      <c r="H171" s="52"/>
      <c r="I171" s="56"/>
      <c r="J171" s="56"/>
      <c r="K171" s="9">
        <v>170</v>
      </c>
    </row>
    <row r="172" spans="1:11" ht="20.25" customHeight="1">
      <c r="A172" s="14">
        <v>171</v>
      </c>
      <c r="B172" s="228"/>
      <c r="C172" s="228"/>
      <c r="D172" s="52"/>
      <c r="E172" s="50"/>
      <c r="F172" s="51"/>
      <c r="G172" s="56"/>
      <c r="H172" s="52"/>
      <c r="I172" s="56"/>
      <c r="J172" s="56"/>
      <c r="K172" s="9">
        <v>171</v>
      </c>
    </row>
    <row r="173" spans="1:11" ht="20.25" customHeight="1">
      <c r="A173" s="14">
        <v>172</v>
      </c>
      <c r="B173" s="228"/>
      <c r="C173" s="228"/>
      <c r="D173" s="52"/>
      <c r="E173" s="50"/>
      <c r="F173" s="51"/>
      <c r="G173" s="56"/>
      <c r="H173" s="52"/>
      <c r="I173" s="56"/>
      <c r="J173" s="56"/>
      <c r="K173" s="9">
        <v>172</v>
      </c>
    </row>
    <row r="174" spans="1:11" ht="20.25" customHeight="1">
      <c r="A174" s="14">
        <v>173</v>
      </c>
      <c r="B174" s="228"/>
      <c r="C174" s="228"/>
      <c r="D174" s="52"/>
      <c r="E174" s="50"/>
      <c r="F174" s="51"/>
      <c r="G174" s="56"/>
      <c r="H174" s="52"/>
      <c r="I174" s="56"/>
      <c r="J174" s="56"/>
      <c r="K174" s="9">
        <v>173</v>
      </c>
    </row>
    <row r="175" spans="1:11" ht="20.25" customHeight="1">
      <c r="A175" s="14">
        <v>174</v>
      </c>
      <c r="B175" s="228"/>
      <c r="C175" s="228"/>
      <c r="D175" s="52"/>
      <c r="E175" s="50"/>
      <c r="F175" s="51"/>
      <c r="G175" s="56"/>
      <c r="H175" s="52"/>
      <c r="I175" s="56"/>
      <c r="J175" s="56"/>
      <c r="K175" s="9">
        <v>174</v>
      </c>
    </row>
    <row r="176" spans="1:11" ht="20.25" customHeight="1">
      <c r="A176" s="14">
        <v>175</v>
      </c>
      <c r="B176" s="228"/>
      <c r="C176" s="228"/>
      <c r="D176" s="52"/>
      <c r="E176" s="53"/>
      <c r="F176" s="54"/>
      <c r="G176" s="56"/>
      <c r="H176" s="52"/>
      <c r="I176" s="56"/>
      <c r="J176" s="56"/>
      <c r="K176" s="9">
        <v>175</v>
      </c>
    </row>
    <row r="177" spans="1:11" ht="20.25" customHeight="1">
      <c r="A177" s="14">
        <v>176</v>
      </c>
      <c r="B177" s="228"/>
      <c r="C177" s="228"/>
      <c r="D177" s="52"/>
      <c r="E177" s="53"/>
      <c r="F177" s="54"/>
      <c r="G177" s="56"/>
      <c r="H177" s="52"/>
      <c r="I177" s="56"/>
      <c r="J177" s="56"/>
      <c r="K177" s="9">
        <v>176</v>
      </c>
    </row>
    <row r="178" spans="1:11" ht="20.25" customHeight="1">
      <c r="A178" s="14">
        <v>177</v>
      </c>
      <c r="B178" s="228"/>
      <c r="C178" s="228"/>
      <c r="D178" s="52"/>
      <c r="E178" s="53"/>
      <c r="F178" s="54"/>
      <c r="G178" s="56"/>
      <c r="H178" s="52"/>
      <c r="I178" s="56"/>
      <c r="J178" s="56"/>
      <c r="K178" s="9">
        <v>177</v>
      </c>
    </row>
    <row r="179" spans="1:11" ht="20.25" customHeight="1">
      <c r="A179" s="14">
        <v>178</v>
      </c>
      <c r="B179" s="228"/>
      <c r="C179" s="228"/>
      <c r="D179" s="52"/>
      <c r="E179" s="53"/>
      <c r="F179" s="54"/>
      <c r="G179" s="56"/>
      <c r="H179" s="52"/>
      <c r="I179" s="56"/>
      <c r="J179" s="56"/>
      <c r="K179" s="9">
        <v>178</v>
      </c>
    </row>
    <row r="180" spans="1:11" ht="20.25" customHeight="1">
      <c r="A180" s="14">
        <v>179</v>
      </c>
      <c r="B180" s="228"/>
      <c r="C180" s="228"/>
      <c r="D180" s="52"/>
      <c r="E180" s="53"/>
      <c r="F180" s="54"/>
      <c r="G180" s="56"/>
      <c r="H180" s="52"/>
      <c r="I180" s="56"/>
      <c r="J180" s="56"/>
      <c r="K180" s="9">
        <v>179</v>
      </c>
    </row>
    <row r="181" spans="1:11" ht="20.25" customHeight="1">
      <c r="A181" s="14">
        <v>180</v>
      </c>
      <c r="B181" s="228"/>
      <c r="C181" s="228"/>
      <c r="D181" s="52"/>
      <c r="E181" s="53"/>
      <c r="F181" s="54"/>
      <c r="G181" s="56"/>
      <c r="H181" s="52"/>
      <c r="I181" s="56"/>
      <c r="J181" s="56"/>
      <c r="K181" s="9">
        <v>180</v>
      </c>
    </row>
    <row r="182" spans="1:11" ht="20.25" customHeight="1">
      <c r="A182" s="14">
        <v>181</v>
      </c>
      <c r="B182" s="228"/>
      <c r="C182" s="228"/>
      <c r="D182" s="52"/>
      <c r="E182" s="53"/>
      <c r="F182" s="54"/>
      <c r="G182" s="56"/>
      <c r="H182" s="52"/>
      <c r="I182" s="56"/>
      <c r="J182" s="56"/>
      <c r="K182" s="9">
        <v>181</v>
      </c>
    </row>
    <row r="183" spans="1:11" ht="20.25" customHeight="1">
      <c r="A183" s="14">
        <v>182</v>
      </c>
      <c r="B183" s="228"/>
      <c r="C183" s="228"/>
      <c r="D183" s="52"/>
      <c r="E183" s="53"/>
      <c r="F183" s="54"/>
      <c r="G183" s="56"/>
      <c r="H183" s="52"/>
      <c r="I183" s="56"/>
      <c r="J183" s="56"/>
      <c r="K183" s="9">
        <v>182</v>
      </c>
    </row>
    <row r="184" spans="1:11" ht="20.25" customHeight="1">
      <c r="A184" s="14">
        <v>183</v>
      </c>
      <c r="B184" s="228"/>
      <c r="C184" s="228"/>
      <c r="D184" s="52"/>
      <c r="E184" s="53"/>
      <c r="F184" s="54"/>
      <c r="G184" s="56"/>
      <c r="H184" s="52"/>
      <c r="I184" s="56"/>
      <c r="J184" s="56"/>
      <c r="K184" s="9">
        <v>183</v>
      </c>
    </row>
    <row r="185" spans="1:11" ht="20.25" customHeight="1">
      <c r="A185" s="14">
        <v>184</v>
      </c>
      <c r="B185" s="228"/>
      <c r="C185" s="228"/>
      <c r="D185" s="52"/>
      <c r="E185" s="53"/>
      <c r="F185" s="54"/>
      <c r="G185" s="56"/>
      <c r="H185" s="52"/>
      <c r="I185" s="56"/>
      <c r="J185" s="56"/>
      <c r="K185" s="9">
        <v>184</v>
      </c>
    </row>
    <row r="186" spans="1:11" ht="20.25" customHeight="1">
      <c r="A186" s="14">
        <v>185</v>
      </c>
      <c r="B186" s="228"/>
      <c r="C186" s="228"/>
      <c r="D186" s="52"/>
      <c r="E186" s="53"/>
      <c r="F186" s="54"/>
      <c r="G186" s="56"/>
      <c r="H186" s="52"/>
      <c r="I186" s="56"/>
      <c r="J186" s="56"/>
      <c r="K186" s="9">
        <v>185</v>
      </c>
    </row>
    <row r="187" spans="1:11" ht="20.25" customHeight="1">
      <c r="A187" s="14">
        <v>186</v>
      </c>
      <c r="B187" s="228"/>
      <c r="C187" s="228"/>
      <c r="D187" s="52"/>
      <c r="E187" s="53"/>
      <c r="F187" s="54"/>
      <c r="G187" s="56"/>
      <c r="H187" s="52"/>
      <c r="I187" s="56"/>
      <c r="J187" s="56"/>
      <c r="K187" s="9">
        <v>186</v>
      </c>
    </row>
    <row r="188" spans="1:11" ht="20.25" customHeight="1">
      <c r="A188" s="14">
        <v>187</v>
      </c>
      <c r="B188" s="228"/>
      <c r="C188" s="228"/>
      <c r="D188" s="52"/>
      <c r="E188" s="50"/>
      <c r="F188" s="51"/>
      <c r="G188" s="56"/>
      <c r="H188" s="52"/>
      <c r="I188" s="56"/>
      <c r="J188" s="56"/>
      <c r="K188" s="9">
        <v>187</v>
      </c>
    </row>
    <row r="189" spans="1:11" ht="20.25" customHeight="1">
      <c r="A189" s="14">
        <v>188</v>
      </c>
      <c r="B189" s="228"/>
      <c r="C189" s="228"/>
      <c r="D189" s="52"/>
      <c r="E189" s="50"/>
      <c r="F189" s="51"/>
      <c r="G189" s="56"/>
      <c r="H189" s="52"/>
      <c r="I189" s="56"/>
      <c r="J189" s="56"/>
      <c r="K189" s="9">
        <v>188</v>
      </c>
    </row>
    <row r="190" spans="1:11" ht="20.25" customHeight="1">
      <c r="A190" s="14">
        <v>189</v>
      </c>
      <c r="B190" s="228"/>
      <c r="C190" s="228"/>
      <c r="D190" s="52"/>
      <c r="E190" s="50"/>
      <c r="F190" s="51"/>
      <c r="G190" s="56"/>
      <c r="H190" s="52"/>
      <c r="I190" s="56"/>
      <c r="J190" s="56"/>
      <c r="K190" s="9">
        <v>189</v>
      </c>
    </row>
    <row r="191" spans="1:11" ht="20.25" customHeight="1">
      <c r="A191" s="14">
        <v>190</v>
      </c>
      <c r="B191" s="228"/>
      <c r="C191" s="228"/>
      <c r="D191" s="52"/>
      <c r="E191" s="50"/>
      <c r="F191" s="51"/>
      <c r="G191" s="56"/>
      <c r="H191" s="52"/>
      <c r="I191" s="56"/>
      <c r="J191" s="56"/>
      <c r="K191" s="9">
        <v>190</v>
      </c>
    </row>
    <row r="192" spans="1:11" ht="20.25" customHeight="1">
      <c r="A192" s="14">
        <v>191</v>
      </c>
      <c r="B192" s="228"/>
      <c r="C192" s="228"/>
      <c r="D192" s="52"/>
      <c r="E192" s="50"/>
      <c r="F192" s="51"/>
      <c r="G192" s="56"/>
      <c r="H192" s="52"/>
      <c r="I192" s="56"/>
      <c r="J192" s="56"/>
      <c r="K192" s="9">
        <v>191</v>
      </c>
    </row>
    <row r="193" spans="1:11" ht="20.25" customHeight="1">
      <c r="A193" s="14">
        <v>192</v>
      </c>
      <c r="B193" s="228"/>
      <c r="C193" s="228"/>
      <c r="D193" s="52"/>
      <c r="E193" s="50"/>
      <c r="F193" s="51"/>
      <c r="G193" s="56"/>
      <c r="H193" s="52"/>
      <c r="I193" s="56"/>
      <c r="J193" s="56"/>
      <c r="K193" s="9">
        <v>192</v>
      </c>
    </row>
    <row r="194" spans="1:11" ht="20.25" customHeight="1">
      <c r="A194" s="14">
        <v>193</v>
      </c>
      <c r="B194" s="228"/>
      <c r="C194" s="228"/>
      <c r="D194" s="52"/>
      <c r="E194" s="50"/>
      <c r="F194" s="51"/>
      <c r="G194" s="56"/>
      <c r="H194" s="52"/>
      <c r="I194" s="56"/>
      <c r="J194" s="56"/>
      <c r="K194" s="9">
        <v>193</v>
      </c>
    </row>
    <row r="195" spans="1:11" ht="20.25" customHeight="1">
      <c r="A195" s="14">
        <v>194</v>
      </c>
      <c r="B195" s="228"/>
      <c r="C195" s="228"/>
      <c r="D195" s="52"/>
      <c r="E195" s="50"/>
      <c r="F195" s="51"/>
      <c r="G195" s="56"/>
      <c r="H195" s="52"/>
      <c r="I195" s="56"/>
      <c r="J195" s="56"/>
      <c r="K195" s="9">
        <v>194</v>
      </c>
    </row>
    <row r="196" spans="1:11" ht="20.25" customHeight="1">
      <c r="A196" s="14">
        <v>195</v>
      </c>
      <c r="B196" s="228"/>
      <c r="C196" s="228"/>
      <c r="D196" s="52"/>
      <c r="E196" s="50"/>
      <c r="F196" s="51"/>
      <c r="G196" s="56"/>
      <c r="H196" s="52"/>
      <c r="I196" s="56"/>
      <c r="J196" s="56"/>
      <c r="K196" s="9">
        <v>195</v>
      </c>
    </row>
    <row r="197" spans="1:11" ht="20.25" customHeight="1">
      <c r="A197" s="14">
        <v>196</v>
      </c>
      <c r="B197" s="228"/>
      <c r="C197" s="228"/>
      <c r="D197" s="52"/>
      <c r="E197" s="50"/>
      <c r="F197" s="51"/>
      <c r="G197" s="56"/>
      <c r="H197" s="52"/>
      <c r="I197" s="56"/>
      <c r="J197" s="56"/>
      <c r="K197" s="9">
        <v>196</v>
      </c>
    </row>
    <row r="198" spans="1:11" ht="20.25" customHeight="1">
      <c r="A198" s="14">
        <v>197</v>
      </c>
      <c r="B198" s="228"/>
      <c r="C198" s="228"/>
      <c r="D198" s="52"/>
      <c r="E198" s="50"/>
      <c r="F198" s="51"/>
      <c r="G198" s="56"/>
      <c r="H198" s="52"/>
      <c r="I198" s="56"/>
      <c r="J198" s="56"/>
      <c r="K198" s="9">
        <v>197</v>
      </c>
    </row>
    <row r="199" spans="1:11" ht="20.25" customHeight="1">
      <c r="A199" s="14">
        <v>198</v>
      </c>
      <c r="B199" s="228"/>
      <c r="C199" s="228"/>
      <c r="D199" s="52"/>
      <c r="E199" s="50"/>
      <c r="F199" s="51"/>
      <c r="G199" s="56"/>
      <c r="H199" s="52"/>
      <c r="I199" s="56"/>
      <c r="J199" s="56"/>
      <c r="K199" s="9">
        <v>198</v>
      </c>
    </row>
    <row r="200" spans="1:11" ht="20.25" customHeight="1">
      <c r="A200" s="14">
        <v>199</v>
      </c>
      <c r="B200" s="228"/>
      <c r="C200" s="228"/>
      <c r="D200" s="52"/>
      <c r="E200" s="50"/>
      <c r="F200" s="51"/>
      <c r="G200" s="56"/>
      <c r="H200" s="52"/>
      <c r="I200" s="56"/>
      <c r="J200" s="56"/>
      <c r="K200" s="9">
        <v>199</v>
      </c>
    </row>
    <row r="201" spans="1:11" ht="20.25" customHeight="1">
      <c r="A201" s="14">
        <v>200</v>
      </c>
      <c r="B201" s="228"/>
      <c r="C201" s="228"/>
      <c r="D201" s="52"/>
      <c r="E201" s="50"/>
      <c r="F201" s="51"/>
      <c r="G201" s="56"/>
      <c r="H201" s="52"/>
      <c r="I201" s="56"/>
      <c r="J201" s="56"/>
      <c r="K201" s="9">
        <v>200</v>
      </c>
    </row>
  </sheetData>
  <phoneticPr fontId="2"/>
  <dataValidations count="2">
    <dataValidation imeMode="on" allowBlank="1" showInputMessage="1" showErrorMessage="1" sqref="B1:C1048576 G1:J1048576" xr:uid="{00000000-0002-0000-0100-000000000000}"/>
    <dataValidation imeMode="off" allowBlank="1" showInputMessage="1" showErrorMessage="1" sqref="D1:F1048576" xr:uid="{00000000-0002-0000-0100-000001000000}"/>
  </dataValidations>
  <pageMargins left="0.55118110236220474" right="0.11811023622047245" top="0.70866141732283472" bottom="0.35433070866141736" header="0.23622047244094491" footer="0.19685039370078741"/>
  <pageSetup paperSize="9" orientation="portrait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Q47"/>
  <sheetViews>
    <sheetView showGridLines="0" view="pageBreakPreview" topLeftCell="A16" zoomScaleNormal="100" zoomScaleSheetLayoutView="100" workbookViewId="0">
      <selection activeCell="A35" sqref="A35:A36"/>
    </sheetView>
  </sheetViews>
  <sheetFormatPr defaultRowHeight="13.5"/>
  <cols>
    <col min="1" max="1" width="3.625" customWidth="1"/>
    <col min="2" max="2" width="6.625" customWidth="1"/>
    <col min="3" max="3" width="5.625" customWidth="1"/>
    <col min="4" max="4" width="2.625" customWidth="1"/>
    <col min="5" max="5" width="2.125" customWidth="1"/>
    <col min="6" max="6" width="8.625" customWidth="1"/>
    <col min="7" max="7" width="1.625" customWidth="1"/>
    <col min="8" max="8" width="8.625" customWidth="1"/>
    <col min="9" max="9" width="5.625" customWidth="1"/>
    <col min="10" max="10" width="17.625" customWidth="1"/>
    <col min="11" max="11" width="2.125" customWidth="1"/>
    <col min="12" max="12" width="2.625" customWidth="1"/>
    <col min="13" max="17" width="6.625" customWidth="1"/>
    <col min="20" max="21" width="3.375" customWidth="1"/>
    <col min="22" max="22" width="3.125" customWidth="1"/>
    <col min="23" max="23" width="3.25" customWidth="1"/>
  </cols>
  <sheetData>
    <row r="1" spans="1:17" ht="33" customHeight="1">
      <c r="C1" s="529" t="s">
        <v>299</v>
      </c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</row>
    <row r="2" spans="1:17" ht="5.25" customHeight="1"/>
    <row r="3" spans="1:17" ht="24" customHeight="1">
      <c r="C3" s="388" t="s">
        <v>311</v>
      </c>
      <c r="D3" s="388"/>
      <c r="E3" s="388"/>
      <c r="F3" s="388"/>
      <c r="G3" s="388"/>
      <c r="H3" s="530"/>
      <c r="I3" s="530"/>
      <c r="J3" s="530"/>
      <c r="K3" s="530"/>
      <c r="L3" s="530"/>
      <c r="M3" s="530"/>
      <c r="N3" s="530"/>
      <c r="O3" s="530"/>
      <c r="P3" s="530"/>
      <c r="Q3" s="530"/>
    </row>
    <row r="4" spans="1:17" ht="18" customHeight="1">
      <c r="A4" s="68" t="s">
        <v>203</v>
      </c>
      <c r="C4" s="1"/>
      <c r="D4" s="1"/>
      <c r="E4" s="1"/>
      <c r="F4" s="539" t="s">
        <v>301</v>
      </c>
      <c r="G4" s="539"/>
      <c r="H4" s="530"/>
      <c r="I4" s="108"/>
      <c r="J4" s="108" t="s">
        <v>302</v>
      </c>
      <c r="K4" s="108"/>
      <c r="L4" s="108"/>
      <c r="M4" s="1"/>
      <c r="N4" s="1"/>
      <c r="O4" s="1"/>
      <c r="P4" s="1"/>
      <c r="Q4" s="1"/>
    </row>
    <row r="5" spans="1:17" ht="15.95" customHeight="1">
      <c r="A5" s="532">
        <v>3</v>
      </c>
      <c r="C5" s="518">
        <v>1</v>
      </c>
      <c r="D5" s="3"/>
      <c r="E5" s="3"/>
      <c r="F5" s="495" t="str">
        <f>IF(A5="","",VLOOKUP(A5,選手名!$A$2:$J$201,2))</f>
        <v>中西</v>
      </c>
      <c r="G5" s="302"/>
      <c r="H5" s="495" t="str">
        <f>IF(A5="","",VLOOKUP(A5,選手名!$A$2:$J$201,3))</f>
        <v>鋭</v>
      </c>
      <c r="I5" s="496" t="s">
        <v>303</v>
      </c>
      <c r="J5" s="507" t="str">
        <f>IF(A5="","",VLOOKUP(A5,選手名!$A$2:$J$201,7))</f>
        <v>宇治山田商業高校</v>
      </c>
      <c r="K5" s="498" t="s">
        <v>304</v>
      </c>
      <c r="L5" s="66"/>
      <c r="M5" s="137"/>
      <c r="N5" s="1"/>
      <c r="O5" s="1"/>
      <c r="P5" s="1"/>
      <c r="Q5" s="1"/>
    </row>
    <row r="6" spans="1:17" ht="15.95" customHeight="1">
      <c r="A6" s="533"/>
      <c r="C6" s="518"/>
      <c r="D6" s="3"/>
      <c r="E6" s="3"/>
      <c r="F6" s="495"/>
      <c r="G6" s="301"/>
      <c r="H6" s="495"/>
      <c r="I6" s="497"/>
      <c r="J6" s="507"/>
      <c r="K6" s="499"/>
      <c r="M6" s="516"/>
      <c r="N6" s="216"/>
      <c r="O6" s="140"/>
      <c r="P6" s="140"/>
      <c r="Q6" s="1"/>
    </row>
    <row r="7" spans="1:17" ht="15.95" customHeight="1">
      <c r="A7" s="532"/>
      <c r="C7" s="518">
        <v>2</v>
      </c>
      <c r="D7" s="3"/>
      <c r="E7" s="3"/>
      <c r="F7" s="495" t="str">
        <f>IF(A7="","",VLOOKUP(A7,選手名!$A$2:$J$201,2))</f>
        <v/>
      </c>
      <c r="G7" s="302"/>
      <c r="H7" s="495" t="str">
        <f>IF(A7="","",VLOOKUP(A7,選手名!$A$2:$J$201,3))</f>
        <v/>
      </c>
      <c r="I7" s="496" t="s">
        <v>303</v>
      </c>
      <c r="J7" s="507" t="str">
        <f>IF(A7="","",VLOOKUP(A7,選手名!$A$2:$J$201,7))</f>
        <v/>
      </c>
      <c r="K7" s="498" t="s">
        <v>304</v>
      </c>
      <c r="L7" s="66"/>
      <c r="M7" s="517"/>
      <c r="N7" s="505"/>
      <c r="O7" s="140"/>
      <c r="P7" s="140"/>
      <c r="Q7" s="1"/>
    </row>
    <row r="8" spans="1:17" ht="15.95" customHeight="1">
      <c r="A8" s="533"/>
      <c r="C8" s="518"/>
      <c r="D8" s="3"/>
      <c r="E8" s="3"/>
      <c r="F8" s="495"/>
      <c r="G8" s="301"/>
      <c r="H8" s="495"/>
      <c r="I8" s="497"/>
      <c r="J8" s="507"/>
      <c r="K8" s="499"/>
      <c r="M8" s="140"/>
      <c r="N8" s="508"/>
      <c r="O8" s="215"/>
      <c r="P8" s="140"/>
      <c r="Q8" s="1"/>
    </row>
    <row r="9" spans="1:17" ht="15.95" customHeight="1">
      <c r="A9" s="532">
        <v>33</v>
      </c>
      <c r="C9" s="518">
        <v>3</v>
      </c>
      <c r="D9" s="3"/>
      <c r="E9" s="3"/>
      <c r="F9" s="495" t="str">
        <f>IF(A9="","",VLOOKUP(A9,選手名!$A$2:$J$201,2))</f>
        <v>鈴木</v>
      </c>
      <c r="G9" s="302"/>
      <c r="H9" s="495" t="str">
        <f>IF(A9="","",VLOOKUP(A9,選手名!$A$2:$J$201,3))</f>
        <v>龍</v>
      </c>
      <c r="I9" s="496" t="s">
        <v>303</v>
      </c>
      <c r="J9" s="507" t="str">
        <f>IF(A9="","",VLOOKUP(A9,選手名!$A$2:$J$201,7))</f>
        <v>飛龍高校</v>
      </c>
      <c r="K9" s="498" t="s">
        <v>304</v>
      </c>
      <c r="L9" s="66"/>
      <c r="M9" s="200"/>
      <c r="N9" s="508"/>
      <c r="O9" s="505"/>
      <c r="P9" s="197"/>
      <c r="Q9" s="1"/>
    </row>
    <row r="10" spans="1:17" ht="15.95" customHeight="1">
      <c r="A10" s="533"/>
      <c r="C10" s="518"/>
      <c r="D10" s="3"/>
      <c r="E10" s="3"/>
      <c r="F10" s="495"/>
      <c r="G10" s="301"/>
      <c r="H10" s="495"/>
      <c r="I10" s="497"/>
      <c r="J10" s="507"/>
      <c r="K10" s="499"/>
      <c r="M10" s="505"/>
      <c r="N10" s="506"/>
      <c r="O10" s="508"/>
      <c r="P10" s="197"/>
      <c r="Q10" s="1"/>
    </row>
    <row r="11" spans="1:17" ht="15.95" customHeight="1">
      <c r="A11" s="532">
        <v>75</v>
      </c>
      <c r="C11" s="518">
        <v>4</v>
      </c>
      <c r="D11" s="3"/>
      <c r="E11" s="3"/>
      <c r="F11" s="495" t="str">
        <f>IF(A11="","",VLOOKUP(A11,選手名!$A$2:$J$201,2))</f>
        <v>内田</v>
      </c>
      <c r="G11" s="302"/>
      <c r="H11" s="495" t="str">
        <f>IF(A11="","",VLOOKUP(A11,選手名!$A$2:$J$201,3))</f>
        <v>善仁</v>
      </c>
      <c r="I11" s="496" t="s">
        <v>303</v>
      </c>
      <c r="J11" s="507" t="str">
        <f>IF(A11="","",VLOOKUP(A11,選手名!$A$2:$J$201,7))</f>
        <v>大垣日大高校</v>
      </c>
      <c r="K11" s="498" t="s">
        <v>304</v>
      </c>
      <c r="L11" s="66"/>
      <c r="M11" s="506"/>
      <c r="N11" s="3"/>
      <c r="O11" s="508"/>
      <c r="P11" s="197"/>
      <c r="Q11" s="1"/>
    </row>
    <row r="12" spans="1:17" ht="15.95" customHeight="1">
      <c r="A12" s="533"/>
      <c r="C12" s="518"/>
      <c r="D12" s="3"/>
      <c r="E12" s="3"/>
      <c r="F12" s="495"/>
      <c r="G12" s="301"/>
      <c r="H12" s="495"/>
      <c r="I12" s="497"/>
      <c r="J12" s="507"/>
      <c r="K12" s="499"/>
      <c r="M12" s="140"/>
      <c r="N12" s="140"/>
      <c r="O12" s="508"/>
      <c r="P12" s="215"/>
      <c r="Q12" s="1"/>
    </row>
    <row r="13" spans="1:17" ht="15.95" customHeight="1">
      <c r="A13" s="532">
        <v>13</v>
      </c>
      <c r="C13" s="518">
        <v>5</v>
      </c>
      <c r="D13" s="3"/>
      <c r="E13" s="3"/>
      <c r="F13" s="495" t="str">
        <f>IF(A13="","",VLOOKUP(A13,選手名!$A$2:$J$201,2))</f>
        <v>後藤</v>
      </c>
      <c r="G13" s="302"/>
      <c r="H13" s="495" t="str">
        <f>IF(A13="","",VLOOKUP(A13,選手名!$A$2:$J$201,3))</f>
        <v>隼斗</v>
      </c>
      <c r="I13" s="496" t="s">
        <v>303</v>
      </c>
      <c r="J13" s="507" t="str">
        <f>IF(A13="","",VLOOKUP(A13,選手名!$A$2:$J$201,7))</f>
        <v>石薬師高校</v>
      </c>
      <c r="K13" s="498" t="s">
        <v>304</v>
      </c>
      <c r="L13" s="66"/>
      <c r="M13" s="200"/>
      <c r="N13" s="140"/>
      <c r="O13" s="508"/>
      <c r="P13" s="505"/>
      <c r="Q13" s="18"/>
    </row>
    <row r="14" spans="1:17" ht="15.95" customHeight="1">
      <c r="A14" s="533"/>
      <c r="C14" s="518"/>
      <c r="D14" s="3"/>
      <c r="E14" s="3"/>
      <c r="F14" s="495"/>
      <c r="G14" s="301"/>
      <c r="H14" s="495"/>
      <c r="I14" s="497"/>
      <c r="J14" s="507"/>
      <c r="K14" s="499"/>
      <c r="M14" s="396"/>
      <c r="N14" s="215"/>
      <c r="O14" s="508"/>
      <c r="P14" s="508"/>
      <c r="Q14" s="18"/>
    </row>
    <row r="15" spans="1:17" ht="15.95" customHeight="1">
      <c r="A15" s="532"/>
      <c r="C15" s="518">
        <v>6</v>
      </c>
      <c r="D15" s="3"/>
      <c r="E15" s="3"/>
      <c r="F15" s="495" t="str">
        <f>IF(A15="","",VLOOKUP(A15,選手名!$A$2:$J$201,2))</f>
        <v/>
      </c>
      <c r="G15" s="302"/>
      <c r="H15" s="495" t="str">
        <f>IF(A15="","",VLOOKUP(A15,選手名!$A$2:$J$201,3))</f>
        <v/>
      </c>
      <c r="I15" s="496" t="s">
        <v>303</v>
      </c>
      <c r="J15" s="507" t="str">
        <f>IF(A15="","",VLOOKUP(A15,選手名!$A$2:$J$201,7))</f>
        <v/>
      </c>
      <c r="K15" s="498" t="s">
        <v>304</v>
      </c>
      <c r="L15" s="66"/>
      <c r="M15" s="506"/>
      <c r="N15" s="505"/>
      <c r="O15" s="508"/>
      <c r="P15" s="508"/>
      <c r="Q15" s="18"/>
    </row>
    <row r="16" spans="1:17" ht="15.95" customHeight="1">
      <c r="A16" s="533"/>
      <c r="C16" s="518"/>
      <c r="D16" s="3"/>
      <c r="E16" s="3"/>
      <c r="F16" s="495"/>
      <c r="G16" s="301"/>
      <c r="H16" s="495"/>
      <c r="I16" s="497"/>
      <c r="J16" s="507"/>
      <c r="K16" s="499"/>
      <c r="M16" s="140"/>
      <c r="N16" s="508"/>
      <c r="O16" s="506"/>
      <c r="P16" s="508"/>
      <c r="Q16" s="18"/>
    </row>
    <row r="17" spans="1:17" ht="15.95" customHeight="1">
      <c r="A17" s="532"/>
      <c r="C17" s="518">
        <v>7</v>
      </c>
      <c r="D17" s="3"/>
      <c r="E17" s="3"/>
      <c r="F17" s="495" t="str">
        <f>IF(A17="","",VLOOKUP(A17,選手名!$A$2:$J$201,2))</f>
        <v/>
      </c>
      <c r="G17" s="302"/>
      <c r="H17" s="495" t="str">
        <f>IF(A17="","",VLOOKUP(A17,選手名!$A$2:$J$201,3))</f>
        <v/>
      </c>
      <c r="I17" s="496" t="s">
        <v>303</v>
      </c>
      <c r="J17" s="507" t="str">
        <f>IF(A17="","",VLOOKUP(A17,選手名!$A$2:$J$201,7))</f>
        <v/>
      </c>
      <c r="K17" s="498" t="s">
        <v>304</v>
      </c>
      <c r="L17" s="66"/>
      <c r="M17" s="200"/>
      <c r="N17" s="508"/>
      <c r="O17" s="140"/>
      <c r="P17" s="508"/>
      <c r="Q17" s="18"/>
    </row>
    <row r="18" spans="1:17" ht="15.95" customHeight="1">
      <c r="A18" s="533"/>
      <c r="C18" s="518"/>
      <c r="D18" s="3"/>
      <c r="E18" s="3"/>
      <c r="F18" s="495"/>
      <c r="G18" s="301"/>
      <c r="H18" s="495"/>
      <c r="I18" s="497"/>
      <c r="J18" s="507"/>
      <c r="K18" s="499"/>
      <c r="M18" s="505"/>
      <c r="N18" s="506"/>
      <c r="O18" s="140"/>
      <c r="P18" s="508"/>
      <c r="Q18" s="18"/>
    </row>
    <row r="19" spans="1:17" ht="15.95" customHeight="1">
      <c r="A19" s="532">
        <v>20</v>
      </c>
      <c r="C19" s="518">
        <v>8</v>
      </c>
      <c r="D19" s="3"/>
      <c r="E19" s="3"/>
      <c r="F19" s="495" t="str">
        <f>IF(A19="","",VLOOKUP(A19,選手名!$A$2:$J$201,2))</f>
        <v>内藤</v>
      </c>
      <c r="G19" s="302"/>
      <c r="H19" s="495" t="str">
        <f>IF(A19="","",VLOOKUP(A19,選手名!$A$2:$J$201,3))</f>
        <v>雷太</v>
      </c>
      <c r="I19" s="496" t="s">
        <v>303</v>
      </c>
      <c r="J19" s="507" t="str">
        <f>IF(A19="","",VLOOKUP(A19,選手名!$A$2:$J$201,7))</f>
        <v>愛工大名電高校</v>
      </c>
      <c r="K19" s="498" t="s">
        <v>304</v>
      </c>
      <c r="M19" s="506"/>
      <c r="N19" s="140"/>
      <c r="O19" s="140"/>
      <c r="P19" s="508"/>
      <c r="Q19" s="18"/>
    </row>
    <row r="20" spans="1:17" ht="15.95" customHeight="1">
      <c r="A20" s="533"/>
      <c r="C20" s="518"/>
      <c r="D20" s="3"/>
      <c r="E20" s="3"/>
      <c r="F20" s="495"/>
      <c r="G20" s="301"/>
      <c r="H20" s="495"/>
      <c r="I20" s="497"/>
      <c r="J20" s="507"/>
      <c r="K20" s="499"/>
      <c r="L20" s="139"/>
      <c r="M20" s="140"/>
      <c r="N20" s="140"/>
      <c r="O20" s="140"/>
      <c r="P20" s="508"/>
      <c r="Q20" s="212"/>
    </row>
    <row r="21" spans="1:17" ht="15.95" customHeight="1">
      <c r="A21" s="532">
        <v>63</v>
      </c>
      <c r="C21" s="518">
        <v>9</v>
      </c>
      <c r="D21" s="3"/>
      <c r="E21" s="3"/>
      <c r="F21" s="495" t="str">
        <f>IF(A21="","",VLOOKUP(A21,選手名!$A$2:$J$201,2))</f>
        <v>梅村</v>
      </c>
      <c r="G21" s="302"/>
      <c r="H21" s="495" t="str">
        <f>IF(A21="","",VLOOKUP(A21,選手名!$A$2:$J$201,3))</f>
        <v>宗佑</v>
      </c>
      <c r="I21" s="496" t="s">
        <v>303</v>
      </c>
      <c r="J21" s="507" t="str">
        <f>IF(A21="","",VLOOKUP(A21,選手名!$A$2:$J$201,7))</f>
        <v>岐阜農林高校</v>
      </c>
      <c r="K21" s="498" t="s">
        <v>304</v>
      </c>
      <c r="M21" s="140"/>
      <c r="N21" s="140"/>
      <c r="O21" s="140"/>
      <c r="P21" s="508"/>
      <c r="Q21" s="1"/>
    </row>
    <row r="22" spans="1:17" ht="15.95" customHeight="1">
      <c r="A22" s="533"/>
      <c r="C22" s="518"/>
      <c r="D22" s="3"/>
      <c r="E22" s="3"/>
      <c r="F22" s="495"/>
      <c r="G22" s="301"/>
      <c r="H22" s="495"/>
      <c r="I22" s="497"/>
      <c r="J22" s="507"/>
      <c r="K22" s="499"/>
      <c r="L22" s="139"/>
      <c r="M22" s="505"/>
      <c r="N22" s="141"/>
      <c r="O22" s="140"/>
      <c r="P22" s="508"/>
      <c r="Q22" s="1"/>
    </row>
    <row r="23" spans="1:17" ht="15.95" customHeight="1">
      <c r="A23" s="532"/>
      <c r="C23" s="518">
        <v>10</v>
      </c>
      <c r="D23" s="3"/>
      <c r="E23" s="3"/>
      <c r="F23" s="495" t="str">
        <f>IF(A23="","",VLOOKUP(A23,選手名!$A$2:$J$201,2))</f>
        <v/>
      </c>
      <c r="G23" s="302"/>
      <c r="H23" s="495" t="str">
        <f>IF(A23="","",VLOOKUP(A23,選手名!$A$2:$J$201,3))</f>
        <v/>
      </c>
      <c r="I23" s="496" t="s">
        <v>303</v>
      </c>
      <c r="J23" s="507" t="str">
        <f>IF(A23="","",VLOOKUP(A23,選手名!$A$2:$J$201,7))</f>
        <v/>
      </c>
      <c r="K23" s="498" t="s">
        <v>304</v>
      </c>
      <c r="L23" s="66"/>
      <c r="M23" s="506"/>
      <c r="N23" s="505"/>
      <c r="O23" s="140"/>
      <c r="P23" s="508"/>
      <c r="Q23" s="1"/>
    </row>
    <row r="24" spans="1:17" ht="15.95" customHeight="1">
      <c r="A24" s="533"/>
      <c r="C24" s="518"/>
      <c r="D24" s="3"/>
      <c r="E24" s="3"/>
      <c r="F24" s="495"/>
      <c r="G24" s="301"/>
      <c r="H24" s="495"/>
      <c r="I24" s="497"/>
      <c r="J24" s="507"/>
      <c r="K24" s="499"/>
      <c r="M24" s="3"/>
      <c r="N24" s="508"/>
      <c r="O24" s="141"/>
      <c r="P24" s="508"/>
      <c r="Q24" s="1"/>
    </row>
    <row r="25" spans="1:17" ht="15.95" customHeight="1">
      <c r="A25" s="532">
        <v>36</v>
      </c>
      <c r="C25" s="518">
        <v>11</v>
      </c>
      <c r="D25" s="3"/>
      <c r="E25" s="3"/>
      <c r="F25" s="495" t="str">
        <f>IF(A25="","",VLOOKUP(A25,選手名!$A$2:$J$201,2))</f>
        <v>吉野</v>
      </c>
      <c r="G25" s="302"/>
      <c r="H25" s="495" t="str">
        <f>IF(A25="","",VLOOKUP(A25,選手名!$A$2:$J$201,3))</f>
        <v>俊太朗</v>
      </c>
      <c r="I25" s="496" t="s">
        <v>303</v>
      </c>
      <c r="J25" s="507" t="str">
        <f>IF(A25="","",VLOOKUP(A25,選手名!$A$2:$J$201,7))</f>
        <v>飛龍高校</v>
      </c>
      <c r="K25" s="498" t="s">
        <v>304</v>
      </c>
      <c r="L25" s="66"/>
      <c r="M25" s="141"/>
      <c r="N25" s="508"/>
      <c r="O25" s="505"/>
      <c r="P25" s="508"/>
      <c r="Q25" s="1"/>
    </row>
    <row r="26" spans="1:17" ht="15.95" customHeight="1">
      <c r="A26" s="533"/>
      <c r="C26" s="518"/>
      <c r="D26" s="3"/>
      <c r="E26" s="3"/>
      <c r="F26" s="495"/>
      <c r="G26" s="301"/>
      <c r="H26" s="495"/>
      <c r="I26" s="497"/>
      <c r="J26" s="507"/>
      <c r="K26" s="499"/>
      <c r="M26" s="508"/>
      <c r="N26" s="506"/>
      <c r="O26" s="508"/>
      <c r="P26" s="508"/>
      <c r="Q26" s="1"/>
    </row>
    <row r="27" spans="1:17" ht="15.95" customHeight="1">
      <c r="A27" s="532">
        <v>5</v>
      </c>
      <c r="C27" s="518">
        <v>12</v>
      </c>
      <c r="D27" s="3"/>
      <c r="E27" s="3"/>
      <c r="F27" s="495" t="str">
        <f>IF(A27="","",VLOOKUP(A27,選手名!$A$2:$J$201,2))</f>
        <v>平賀</v>
      </c>
      <c r="G27" s="302"/>
      <c r="H27" s="495" t="str">
        <f>IF(A27="","",VLOOKUP(A27,選手名!$A$2:$J$201,3))</f>
        <v>瑛大</v>
      </c>
      <c r="I27" s="496" t="s">
        <v>303</v>
      </c>
      <c r="J27" s="507" t="str">
        <f>IF(A27="","",VLOOKUP(A27,選手名!$A$2:$J$201,7))</f>
        <v>宇治山田商業高校</v>
      </c>
      <c r="K27" s="498" t="s">
        <v>304</v>
      </c>
      <c r="L27" s="66"/>
      <c r="M27" s="515"/>
      <c r="N27" s="217"/>
      <c r="O27" s="508"/>
      <c r="P27" s="508"/>
      <c r="Q27" s="1"/>
    </row>
    <row r="28" spans="1:17" ht="15.95" customHeight="1">
      <c r="A28" s="533"/>
      <c r="C28" s="518"/>
      <c r="D28" s="3"/>
      <c r="E28" s="3"/>
      <c r="F28" s="495"/>
      <c r="G28" s="301"/>
      <c r="H28" s="495"/>
      <c r="I28" s="497"/>
      <c r="J28" s="507"/>
      <c r="K28" s="499"/>
      <c r="M28" s="3"/>
      <c r="N28" s="140"/>
      <c r="O28" s="508"/>
      <c r="P28" s="506"/>
      <c r="Q28" s="1"/>
    </row>
    <row r="29" spans="1:17" ht="15.95" customHeight="1">
      <c r="A29" s="532">
        <v>22</v>
      </c>
      <c r="C29" s="518">
        <v>13</v>
      </c>
      <c r="D29" s="3"/>
      <c r="E29" s="3"/>
      <c r="F29" s="495" t="str">
        <f>IF(A29="","",VLOOKUP(A29,選手名!$A$2:$J$201,2))</f>
        <v>奥田</v>
      </c>
      <c r="G29" s="302"/>
      <c r="H29" s="495" t="str">
        <f>IF(A29="","",VLOOKUP(A29,選手名!$A$2:$J$201,3))</f>
        <v>恵史</v>
      </c>
      <c r="I29" s="496" t="s">
        <v>303</v>
      </c>
      <c r="J29" s="507" t="str">
        <f>IF(A29="","",VLOOKUP(A29,選手名!$A$2:$J$201,7))</f>
        <v>愛工大名電高校</v>
      </c>
      <c r="K29" s="498" t="s">
        <v>304</v>
      </c>
      <c r="L29" s="66"/>
      <c r="M29" s="140"/>
      <c r="N29" s="140"/>
      <c r="O29" s="508"/>
      <c r="P29" s="218"/>
      <c r="Q29" s="1"/>
    </row>
    <row r="30" spans="1:17" ht="15.95" customHeight="1">
      <c r="A30" s="533"/>
      <c r="C30" s="518"/>
      <c r="D30" s="3"/>
      <c r="E30" s="3"/>
      <c r="F30" s="495"/>
      <c r="G30" s="301"/>
      <c r="H30" s="495"/>
      <c r="I30" s="497"/>
      <c r="J30" s="507"/>
      <c r="K30" s="499"/>
      <c r="M30" s="509"/>
      <c r="N30" s="140"/>
      <c r="O30" s="508"/>
      <c r="P30" s="197"/>
      <c r="Q30" s="1"/>
    </row>
    <row r="31" spans="1:17" ht="15.95" customHeight="1">
      <c r="A31" s="532">
        <v>71</v>
      </c>
      <c r="C31" s="518">
        <v>14</v>
      </c>
      <c r="D31" s="3"/>
      <c r="E31" s="3"/>
      <c r="F31" s="495" t="str">
        <f>IF(A31="","",VLOOKUP(A31,選手名!$A$2:$J$201,2))</f>
        <v>加藤</v>
      </c>
      <c r="G31" s="302"/>
      <c r="H31" s="495" t="str">
        <f>IF(A31="","",VLOOKUP(A31,選手名!$A$2:$J$201,3))</f>
        <v>アーロン</v>
      </c>
      <c r="I31" s="496" t="s">
        <v>303</v>
      </c>
      <c r="J31" s="507" t="str">
        <f>IF(A31="","",VLOOKUP(A31,選手名!$A$2:$J$201,7))</f>
        <v>市立岐阜商業高校</v>
      </c>
      <c r="K31" s="498" t="s">
        <v>304</v>
      </c>
      <c r="L31" s="66"/>
      <c r="M31" s="510"/>
      <c r="N31" s="505"/>
      <c r="O31" s="508"/>
      <c r="P31" s="197"/>
      <c r="Q31" s="1"/>
    </row>
    <row r="32" spans="1:17" ht="15.95" customHeight="1">
      <c r="A32" s="533"/>
      <c r="C32" s="518"/>
      <c r="D32" s="3"/>
      <c r="E32" s="3"/>
      <c r="F32" s="495"/>
      <c r="G32" s="301"/>
      <c r="H32" s="495"/>
      <c r="I32" s="497"/>
      <c r="J32" s="507"/>
      <c r="K32" s="499"/>
      <c r="M32" s="140"/>
      <c r="N32" s="508"/>
      <c r="O32" s="506"/>
      <c r="P32" s="197"/>
      <c r="Q32" s="1"/>
    </row>
    <row r="33" spans="1:17" ht="15.95" customHeight="1">
      <c r="A33" s="532"/>
      <c r="C33" s="518">
        <v>15</v>
      </c>
      <c r="D33" s="3"/>
      <c r="E33" s="3"/>
      <c r="F33" s="495" t="str">
        <f>IF(A33="","",VLOOKUP(A33,選手名!$A$2:$J$201,2))</f>
        <v/>
      </c>
      <c r="G33" s="302"/>
      <c r="H33" s="495" t="str">
        <f>IF(A33="","",VLOOKUP(A33,選手名!$A$2:$J$201,3))</f>
        <v/>
      </c>
      <c r="I33" s="496" t="s">
        <v>303</v>
      </c>
      <c r="J33" s="507" t="str">
        <f>IF(A33="","",VLOOKUP(A33,選手名!$A$2:$J$201,7))</f>
        <v/>
      </c>
      <c r="K33" s="498" t="s">
        <v>304</v>
      </c>
      <c r="L33" s="66"/>
      <c r="M33" s="141"/>
      <c r="N33" s="396"/>
      <c r="O33" s="217"/>
      <c r="P33" s="140"/>
      <c r="Q33" s="1"/>
    </row>
    <row r="34" spans="1:17" ht="15.95" customHeight="1">
      <c r="A34" s="533"/>
      <c r="C34" s="518"/>
      <c r="D34" s="3"/>
      <c r="E34" s="3"/>
      <c r="F34" s="495"/>
      <c r="G34" s="301"/>
      <c r="H34" s="495"/>
      <c r="I34" s="497"/>
      <c r="J34" s="507"/>
      <c r="K34" s="499"/>
      <c r="M34" s="516"/>
      <c r="N34" s="515"/>
      <c r="O34" s="197"/>
      <c r="P34" s="140"/>
      <c r="Q34" s="1"/>
    </row>
    <row r="35" spans="1:17" ht="15.95" customHeight="1">
      <c r="A35" s="532">
        <v>29</v>
      </c>
      <c r="C35" s="518">
        <v>16</v>
      </c>
      <c r="D35" s="3"/>
      <c r="E35" s="3"/>
      <c r="F35" s="495" t="str">
        <f>IF(A35="","",VLOOKUP(A35,選手名!$A$2:$J$201,2))</f>
        <v>益子</v>
      </c>
      <c r="G35" s="302"/>
      <c r="H35" s="495" t="str">
        <f>IF(A35="","",VLOOKUP(A35,選手名!$A$2:$J$201,3))</f>
        <v>拓也</v>
      </c>
      <c r="I35" s="496" t="s">
        <v>303</v>
      </c>
      <c r="J35" s="507" t="str">
        <f>IF(A35="","",VLOOKUP(A35,選手名!$A$2:$J$201,7))</f>
        <v>飛龍高校</v>
      </c>
      <c r="K35" s="498" t="s">
        <v>304</v>
      </c>
      <c r="L35" s="66"/>
      <c r="M35" s="517"/>
      <c r="N35" s="217"/>
      <c r="O35" s="140"/>
      <c r="P35" s="140"/>
      <c r="Q35" s="1"/>
    </row>
    <row r="36" spans="1:17" ht="15.95" customHeight="1">
      <c r="A36" s="533"/>
      <c r="C36" s="518"/>
      <c r="D36" s="3"/>
      <c r="E36" s="3"/>
      <c r="F36" s="495"/>
      <c r="G36" s="301"/>
      <c r="H36" s="495"/>
      <c r="I36" s="497"/>
      <c r="J36" s="507"/>
      <c r="K36" s="499"/>
      <c r="M36" s="116"/>
      <c r="N36" s="116"/>
      <c r="O36" s="116"/>
      <c r="P36" s="116"/>
      <c r="Q36" s="1"/>
    </row>
    <row r="37" spans="1:17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30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30" customHeight="1">
      <c r="A39" s="68" t="s">
        <v>203</v>
      </c>
      <c r="C39" s="500" t="s">
        <v>284</v>
      </c>
      <c r="D39" s="501"/>
      <c r="E39" s="142"/>
      <c r="F39" s="536" t="s">
        <v>305</v>
      </c>
      <c r="G39" s="536"/>
      <c r="H39" s="536"/>
      <c r="I39" s="536"/>
      <c r="J39" s="500"/>
      <c r="K39" s="143"/>
      <c r="L39" s="500" t="s">
        <v>7</v>
      </c>
      <c r="M39" s="501"/>
      <c r="N39" s="500" t="s">
        <v>306</v>
      </c>
      <c r="O39" s="525"/>
      <c r="P39" s="525"/>
      <c r="Q39" s="526"/>
    </row>
    <row r="40" spans="1:17" ht="30" customHeight="1">
      <c r="A40" s="138"/>
      <c r="C40" s="537" t="s">
        <v>287</v>
      </c>
      <c r="D40" s="538"/>
      <c r="E40" s="144"/>
      <c r="F40" s="527" t="str">
        <f>IF(A40="","",VLOOKUP(A40,選手名!$A$2:$J$201,2))</f>
        <v/>
      </c>
      <c r="G40" s="527"/>
      <c r="H40" s="527"/>
      <c r="I40" s="146"/>
      <c r="J40" s="145" t="str">
        <f>IF(A40="","",VLOOKUP(A40,選手名!$A$2:$J$201,3))</f>
        <v/>
      </c>
      <c r="K40" s="147"/>
      <c r="L40" s="503" t="str">
        <f>IF(A40="","",VLOOKUP(A40,選手名!$A$2:$J$201,8))</f>
        <v/>
      </c>
      <c r="M40" s="504"/>
      <c r="N40" s="519" t="str">
        <f>IF(A40="","",VLOOKUP(A40,選手名!$A$2:$J$201,7))</f>
        <v/>
      </c>
      <c r="O40" s="520"/>
      <c r="P40" s="520"/>
      <c r="Q40" s="521"/>
    </row>
    <row r="41" spans="1:17" ht="30" customHeight="1">
      <c r="A41" s="138"/>
      <c r="C41" s="513" t="s">
        <v>280</v>
      </c>
      <c r="D41" s="514"/>
      <c r="E41" s="149"/>
      <c r="F41" s="523" t="str">
        <f>IF(A41="","",VLOOKUP(A41,選手名!$A$2:$J$201,2))</f>
        <v/>
      </c>
      <c r="G41" s="523"/>
      <c r="H41" s="523"/>
      <c r="I41" s="151"/>
      <c r="J41" s="148" t="str">
        <f>IF(A41="","",VLOOKUP(A41,選手名!$A$2:$J$201,3))</f>
        <v/>
      </c>
      <c r="K41" s="152"/>
      <c r="L41" s="522" t="str">
        <f>IF(A41="","",VLOOKUP(A41,選手名!$A$2:$J$201,8))</f>
        <v/>
      </c>
      <c r="M41" s="524"/>
      <c r="N41" s="522" t="str">
        <f>IF(A41="","",VLOOKUP(A41,選手名!$A$2:$J$201,7))</f>
        <v/>
      </c>
      <c r="O41" s="523"/>
      <c r="P41" s="523"/>
      <c r="Q41" s="524"/>
    </row>
    <row r="42" spans="1:17" ht="30" customHeight="1">
      <c r="A42" s="138"/>
      <c r="C42" s="513" t="s">
        <v>307</v>
      </c>
      <c r="D42" s="514"/>
      <c r="E42" s="149"/>
      <c r="F42" s="523" t="str">
        <f>IF(A42="","",VLOOKUP(A42,選手名!$A$2:$J$201,2))</f>
        <v/>
      </c>
      <c r="G42" s="523"/>
      <c r="H42" s="523"/>
      <c r="I42" s="151"/>
      <c r="J42" s="148" t="str">
        <f>IF(A42="","",VLOOKUP(A42,選手名!$A$2:$J$201,3))</f>
        <v/>
      </c>
      <c r="K42" s="152"/>
      <c r="L42" s="522" t="str">
        <f>IF(A42="","",VLOOKUP(A42,選手名!$A$2:$J$201,8))</f>
        <v/>
      </c>
      <c r="M42" s="524"/>
      <c r="N42" s="522" t="str">
        <f>IF(A42="","",VLOOKUP(A42,選手名!$A$2:$J$201,7))</f>
        <v/>
      </c>
      <c r="O42" s="523"/>
      <c r="P42" s="523"/>
      <c r="Q42" s="524"/>
    </row>
    <row r="43" spans="1:17" ht="30" customHeight="1">
      <c r="A43" s="138"/>
      <c r="C43" s="511" t="s">
        <v>307</v>
      </c>
      <c r="D43" s="512"/>
      <c r="E43" s="153"/>
      <c r="F43" s="502" t="str">
        <f>IF(A43="","",VLOOKUP(A43,選手名!$A$2:$J$201,2))</f>
        <v/>
      </c>
      <c r="G43" s="502"/>
      <c r="H43" s="502"/>
      <c r="I43" s="66"/>
      <c r="J43" s="154" t="str">
        <f>IF(A43="","",VLOOKUP(A43,選手名!$A$2:$J$201,3))</f>
        <v/>
      </c>
      <c r="K43" s="155"/>
      <c r="L43" s="493" t="str">
        <f>IF(A43="","",VLOOKUP(A43,選手名!$A$2:$J$201,8))</f>
        <v/>
      </c>
      <c r="M43" s="494"/>
      <c r="N43" s="493" t="str">
        <f>IF(A43="","",VLOOKUP(A43,選手名!$A$2:$J$201,7))</f>
        <v/>
      </c>
      <c r="O43" s="502"/>
      <c r="P43" s="502"/>
      <c r="Q43" s="494"/>
    </row>
    <row r="44" spans="1:17">
      <c r="J44" s="156"/>
      <c r="K44" s="156"/>
    </row>
    <row r="47" spans="1:17">
      <c r="C47" s="46"/>
      <c r="D47" s="46"/>
      <c r="E47" s="46"/>
      <c r="F47" s="46"/>
      <c r="G47" s="46"/>
      <c r="H47" s="46"/>
      <c r="I47" s="46"/>
      <c r="J47" s="226"/>
      <c r="K47" s="84"/>
      <c r="L47" s="46"/>
      <c r="M47" s="46"/>
      <c r="N47" s="46"/>
      <c r="O47" s="46"/>
      <c r="P47" s="46"/>
      <c r="Q47" s="46"/>
    </row>
  </sheetData>
  <mergeCells count="150">
    <mergeCell ref="C29:C30"/>
    <mergeCell ref="C31:C32"/>
    <mergeCell ref="C33:C34"/>
    <mergeCell ref="C35:C36"/>
    <mergeCell ref="C42:D42"/>
    <mergeCell ref="C43:D43"/>
    <mergeCell ref="C41:D41"/>
    <mergeCell ref="F31:F32"/>
    <mergeCell ref="C39:D39"/>
    <mergeCell ref="C40:D40"/>
    <mergeCell ref="P13:P28"/>
    <mergeCell ref="C21:C22"/>
    <mergeCell ref="C23:C24"/>
    <mergeCell ref="C25:C26"/>
    <mergeCell ref="C27:C28"/>
    <mergeCell ref="J25:J26"/>
    <mergeCell ref="O25:O32"/>
    <mergeCell ref="M26:M27"/>
    <mergeCell ref="H27:H28"/>
    <mergeCell ref="J27:J28"/>
    <mergeCell ref="M30:M31"/>
    <mergeCell ref="H31:H32"/>
    <mergeCell ref="J31:J32"/>
    <mergeCell ref="N31:N34"/>
    <mergeCell ref="H33:H34"/>
    <mergeCell ref="J33:J34"/>
    <mergeCell ref="M34:M35"/>
    <mergeCell ref="H35:H36"/>
    <mergeCell ref="J35:J36"/>
    <mergeCell ref="K29:K30"/>
    <mergeCell ref="C15:C16"/>
    <mergeCell ref="C17:C18"/>
    <mergeCell ref="C19:C20"/>
    <mergeCell ref="F23:F24"/>
    <mergeCell ref="N15:N18"/>
    <mergeCell ref="O9:O16"/>
    <mergeCell ref="H21:H22"/>
    <mergeCell ref="J21:J22"/>
    <mergeCell ref="M22:M23"/>
    <mergeCell ref="H23:H24"/>
    <mergeCell ref="J23:J24"/>
    <mergeCell ref="N23:N26"/>
    <mergeCell ref="H25:H26"/>
    <mergeCell ref="M10:M11"/>
    <mergeCell ref="M14:M15"/>
    <mergeCell ref="M18:M19"/>
    <mergeCell ref="I23:I24"/>
    <mergeCell ref="K23:K24"/>
    <mergeCell ref="K17:K18"/>
    <mergeCell ref="F7:F8"/>
    <mergeCell ref="I7:I8"/>
    <mergeCell ref="C1:Q1"/>
    <mergeCell ref="C3:Q3"/>
    <mergeCell ref="J5:J6"/>
    <mergeCell ref="J7:J8"/>
    <mergeCell ref="J9:J10"/>
    <mergeCell ref="J11:J12"/>
    <mergeCell ref="F5:F6"/>
    <mergeCell ref="I5:I6"/>
    <mergeCell ref="C5:C6"/>
    <mergeCell ref="C7:C8"/>
    <mergeCell ref="F4:H4"/>
    <mergeCell ref="N7:N10"/>
    <mergeCell ref="M6:M7"/>
    <mergeCell ref="K5:K6"/>
    <mergeCell ref="A5:A6"/>
    <mergeCell ref="N40:Q40"/>
    <mergeCell ref="N41:Q41"/>
    <mergeCell ref="N42:Q42"/>
    <mergeCell ref="N43:Q43"/>
    <mergeCell ref="N39:Q39"/>
    <mergeCell ref="J13:J14"/>
    <mergeCell ref="C9:C10"/>
    <mergeCell ref="C11:C12"/>
    <mergeCell ref="C13:C14"/>
    <mergeCell ref="A13:A14"/>
    <mergeCell ref="A15:A16"/>
    <mergeCell ref="A17:A18"/>
    <mergeCell ref="A19:A20"/>
    <mergeCell ref="A7:A8"/>
    <mergeCell ref="A9:A10"/>
    <mergeCell ref="A11:A12"/>
    <mergeCell ref="A29:A30"/>
    <mergeCell ref="A31:A32"/>
    <mergeCell ref="A33:A34"/>
    <mergeCell ref="A35:A36"/>
    <mergeCell ref="A21:A22"/>
    <mergeCell ref="A23:A24"/>
    <mergeCell ref="A25:A26"/>
    <mergeCell ref="A27:A28"/>
    <mergeCell ref="K7:K8"/>
    <mergeCell ref="H5:H6"/>
    <mergeCell ref="H7:H8"/>
    <mergeCell ref="H15:H16"/>
    <mergeCell ref="F9:F10"/>
    <mergeCell ref="I9:I10"/>
    <mergeCell ref="K9:K10"/>
    <mergeCell ref="F11:F12"/>
    <mergeCell ref="I11:I12"/>
    <mergeCell ref="K11:K12"/>
    <mergeCell ref="H9:H10"/>
    <mergeCell ref="H11:H12"/>
    <mergeCell ref="H17:H18"/>
    <mergeCell ref="H19:H20"/>
    <mergeCell ref="F13:F14"/>
    <mergeCell ref="I13:I14"/>
    <mergeCell ref="K13:K14"/>
    <mergeCell ref="F15:F16"/>
    <mergeCell ref="I15:I16"/>
    <mergeCell ref="K15:K16"/>
    <mergeCell ref="J15:J16"/>
    <mergeCell ref="H13:H14"/>
    <mergeCell ref="K21:K22"/>
    <mergeCell ref="F19:F20"/>
    <mergeCell ref="I19:I20"/>
    <mergeCell ref="K19:K20"/>
    <mergeCell ref="J17:J18"/>
    <mergeCell ref="J19:J20"/>
    <mergeCell ref="K31:K32"/>
    <mergeCell ref="H29:H30"/>
    <mergeCell ref="J29:J30"/>
    <mergeCell ref="K25:K26"/>
    <mergeCell ref="I31:I32"/>
    <mergeCell ref="I27:I28"/>
    <mergeCell ref="K27:K28"/>
    <mergeCell ref="F29:F30"/>
    <mergeCell ref="I29:I30"/>
    <mergeCell ref="F25:F26"/>
    <mergeCell ref="I25:I26"/>
    <mergeCell ref="F27:F28"/>
    <mergeCell ref="F21:F22"/>
    <mergeCell ref="I21:I22"/>
    <mergeCell ref="F17:F18"/>
    <mergeCell ref="I17:I18"/>
    <mergeCell ref="L42:M42"/>
    <mergeCell ref="L43:M43"/>
    <mergeCell ref="F33:F34"/>
    <mergeCell ref="I33:I34"/>
    <mergeCell ref="K33:K34"/>
    <mergeCell ref="F35:F36"/>
    <mergeCell ref="I35:I36"/>
    <mergeCell ref="K35:K36"/>
    <mergeCell ref="L39:M39"/>
    <mergeCell ref="L40:M40"/>
    <mergeCell ref="L41:M41"/>
    <mergeCell ref="F40:H40"/>
    <mergeCell ref="F41:H41"/>
    <mergeCell ref="F39:J39"/>
    <mergeCell ref="F42:H42"/>
    <mergeCell ref="F43:H43"/>
  </mergeCells>
  <phoneticPr fontId="2"/>
  <pageMargins left="0.59055118110236227" right="0" top="0.35433070866141736" bottom="0" header="0" footer="0"/>
  <pageSetup paperSize="9" orientation="portrait" horizontalDpi="4294967293" verticalDpi="96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Q50"/>
  <sheetViews>
    <sheetView showGridLines="0" view="pageBreakPreview" topLeftCell="A13" zoomScale="115" zoomScaleNormal="85" zoomScaleSheetLayoutView="115" workbookViewId="0">
      <selection activeCell="F25" sqref="F25:F26"/>
    </sheetView>
  </sheetViews>
  <sheetFormatPr defaultRowHeight="13.5"/>
  <cols>
    <col min="1" max="1" width="3.625" customWidth="1"/>
    <col min="2" max="2" width="6.625" customWidth="1"/>
    <col min="3" max="3" width="5.625" customWidth="1"/>
    <col min="4" max="4" width="2.625" customWidth="1"/>
    <col min="5" max="5" width="1.625" customWidth="1"/>
    <col min="6" max="6" width="8.625" customWidth="1"/>
    <col min="7" max="7" width="1.625" customWidth="1"/>
    <col min="8" max="8" width="8.625" customWidth="1"/>
    <col min="9" max="9" width="5.625" customWidth="1"/>
    <col min="10" max="10" width="19.375" bestFit="1" customWidth="1"/>
    <col min="11" max="11" width="1.625" customWidth="1"/>
    <col min="12" max="12" width="2.625" customWidth="1"/>
    <col min="13" max="17" width="6.625" customWidth="1"/>
  </cols>
  <sheetData>
    <row r="1" spans="1:17" ht="33" customHeight="1">
      <c r="C1" s="529" t="s">
        <v>299</v>
      </c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</row>
    <row r="2" spans="1:17" ht="5.25" customHeight="1"/>
    <row r="3" spans="1:17" ht="24" customHeight="1">
      <c r="C3" s="388" t="s">
        <v>312</v>
      </c>
      <c r="D3" s="388"/>
      <c r="E3" s="388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</row>
    <row r="4" spans="1:17" ht="18" customHeight="1">
      <c r="A4" t="s">
        <v>203</v>
      </c>
      <c r="C4" s="159"/>
      <c r="D4" s="159"/>
      <c r="E4" s="159"/>
      <c r="F4" s="539" t="s">
        <v>301</v>
      </c>
      <c r="G4" s="539"/>
      <c r="H4" s="539"/>
      <c r="I4" s="108"/>
      <c r="J4" s="108" t="s">
        <v>302</v>
      </c>
      <c r="K4" s="108"/>
      <c r="L4" s="108"/>
      <c r="M4" s="1"/>
      <c r="N4" s="1"/>
      <c r="O4" s="1"/>
      <c r="P4" s="1"/>
      <c r="Q4" s="1"/>
    </row>
    <row r="5" spans="1:17" ht="15.95" customHeight="1">
      <c r="A5" s="30">
        <v>3</v>
      </c>
      <c r="C5" s="161"/>
      <c r="D5" s="161"/>
      <c r="E5" s="161"/>
      <c r="F5" s="495" t="str">
        <f>IF(A5="","",VLOOKUP(A5,選手名!$A$2:$J$201,2))</f>
        <v>中西</v>
      </c>
      <c r="G5" s="302"/>
      <c r="H5" s="495" t="str">
        <f>IF(A5="","",VLOOKUP(A5,選手名!$A$2:$J$201,3))</f>
        <v>鋭</v>
      </c>
      <c r="I5" s="496" t="s">
        <v>303</v>
      </c>
      <c r="J5" s="495" t="str">
        <f>IF(A5="","",VLOOKUP(A5,選手名!$A$2:$J$201,7))</f>
        <v>宇治山田商業高校</v>
      </c>
      <c r="K5" s="498" t="s">
        <v>304</v>
      </c>
      <c r="L5" s="66"/>
      <c r="M5" s="200" t="s">
        <v>313</v>
      </c>
      <c r="N5" s="141"/>
      <c r="O5" s="140"/>
      <c r="P5" s="140"/>
      <c r="Q5" s="1"/>
    </row>
    <row r="6" spans="1:17" ht="15.95" customHeight="1">
      <c r="A6" s="139"/>
      <c r="C6" s="161">
        <v>1</v>
      </c>
      <c r="D6" s="161"/>
      <c r="E6" s="161"/>
      <c r="F6" s="495"/>
      <c r="G6" s="301"/>
      <c r="H6" s="495"/>
      <c r="I6" s="497"/>
      <c r="J6" s="495"/>
      <c r="K6" s="499"/>
      <c r="M6" s="535"/>
      <c r="N6" s="541"/>
      <c r="O6" s="197"/>
      <c r="P6" s="140"/>
      <c r="Q6" s="1"/>
    </row>
    <row r="7" spans="1:17" ht="15.95" customHeight="1">
      <c r="C7" s="161"/>
      <c r="D7" s="161"/>
      <c r="E7" s="161"/>
      <c r="F7" s="287"/>
      <c r="G7" s="303"/>
      <c r="H7" s="287"/>
      <c r="I7" s="163"/>
      <c r="J7" s="287"/>
      <c r="K7" s="3"/>
      <c r="M7" s="541"/>
      <c r="N7" s="541"/>
      <c r="O7" s="216"/>
      <c r="P7" s="140"/>
      <c r="Q7" s="1"/>
    </row>
    <row r="8" spans="1:17" ht="15.95" customHeight="1">
      <c r="C8" s="161"/>
      <c r="D8" s="161"/>
      <c r="E8" s="161"/>
      <c r="F8" s="287"/>
      <c r="G8" s="303"/>
      <c r="H8" s="287"/>
      <c r="I8" s="163"/>
      <c r="J8" s="287"/>
      <c r="K8" s="3"/>
      <c r="M8" s="541"/>
      <c r="N8" s="542"/>
      <c r="O8" s="505"/>
      <c r="P8" s="140"/>
      <c r="Q8" s="1"/>
    </row>
    <row r="9" spans="1:17" ht="15.95" customHeight="1">
      <c r="A9" s="30">
        <v>20</v>
      </c>
      <c r="C9" s="161"/>
      <c r="D9" s="161"/>
      <c r="E9" s="161"/>
      <c r="F9" s="495" t="str">
        <f>IF(A9="","",VLOOKUP(A9,選手名!$A$2:$J$201,2))</f>
        <v>内藤</v>
      </c>
      <c r="G9" s="302"/>
      <c r="H9" s="495" t="str">
        <f>IF(A9="","",VLOOKUP(A9,選手名!$A$2:$J$201,3))</f>
        <v>雷太</v>
      </c>
      <c r="I9" s="496" t="s">
        <v>303</v>
      </c>
      <c r="J9" s="495" t="str">
        <f>IF(A9="","",VLOOKUP(A9,選手名!$A$2:$J$201,7))</f>
        <v>愛工大名電高校</v>
      </c>
      <c r="K9" s="498" t="s">
        <v>304</v>
      </c>
      <c r="L9" s="66"/>
      <c r="M9" s="543"/>
      <c r="N9" s="544"/>
      <c r="O9" s="508"/>
      <c r="P9" s="140"/>
      <c r="Q9" s="1"/>
    </row>
    <row r="10" spans="1:17" ht="15.95" customHeight="1">
      <c r="A10" s="139"/>
      <c r="C10" s="161">
        <v>2</v>
      </c>
      <c r="D10" s="161"/>
      <c r="E10" s="161"/>
      <c r="F10" s="495"/>
      <c r="G10" s="301"/>
      <c r="H10" s="495"/>
      <c r="I10" s="497"/>
      <c r="J10" s="495"/>
      <c r="K10" s="499"/>
      <c r="M10" s="3" t="s">
        <v>314</v>
      </c>
      <c r="N10" s="140"/>
      <c r="O10" s="508"/>
      <c r="P10" s="140"/>
      <c r="Q10" s="1"/>
    </row>
    <row r="11" spans="1:17" ht="15.95" customHeight="1">
      <c r="C11" s="161"/>
      <c r="D11" s="161"/>
      <c r="E11" s="161"/>
      <c r="F11" s="287"/>
      <c r="G11" s="303"/>
      <c r="H11" s="287"/>
      <c r="I11" s="163"/>
      <c r="J11" s="287"/>
      <c r="K11" s="3"/>
      <c r="M11" s="140"/>
      <c r="N11" s="140"/>
      <c r="O11" s="508"/>
      <c r="P11" s="216"/>
      <c r="Q11" s="1"/>
    </row>
    <row r="12" spans="1:17" ht="15.95" customHeight="1">
      <c r="C12" s="161"/>
      <c r="D12" s="161"/>
      <c r="E12" s="161"/>
      <c r="F12" s="287"/>
      <c r="G12" s="303"/>
      <c r="H12" s="287"/>
      <c r="I12" s="163"/>
      <c r="J12" s="287"/>
      <c r="K12" s="3"/>
      <c r="M12" s="140"/>
      <c r="N12" s="140"/>
      <c r="O12" s="508"/>
      <c r="P12" s="505"/>
      <c r="Q12" s="1"/>
    </row>
    <row r="13" spans="1:17" ht="15.95" customHeight="1">
      <c r="A13" s="30">
        <v>29</v>
      </c>
      <c r="C13" s="161"/>
      <c r="D13" s="161"/>
      <c r="E13" s="161"/>
      <c r="F13" s="495" t="str">
        <f>IF(A13="","",VLOOKUP(A13,選手名!$A$2:$J$201,2))</f>
        <v>益子</v>
      </c>
      <c r="G13" s="302"/>
      <c r="H13" s="495" t="str">
        <f>IF(A13="","",VLOOKUP(A13,選手名!$A$2:$J$201,3))</f>
        <v>拓也</v>
      </c>
      <c r="I13" s="496" t="s">
        <v>303</v>
      </c>
      <c r="J13" s="495" t="str">
        <f>IF(A13="","",VLOOKUP(A13,選手名!$A$2:$J$201,7))</f>
        <v>飛龍高校</v>
      </c>
      <c r="K13" s="498" t="s">
        <v>304</v>
      </c>
      <c r="L13" s="66"/>
      <c r="M13" s="200" t="s">
        <v>315</v>
      </c>
      <c r="N13" s="141"/>
      <c r="O13" s="508"/>
      <c r="P13" s="508"/>
      <c r="Q13" s="1"/>
    </row>
    <row r="14" spans="1:17" ht="15.95" customHeight="1">
      <c r="A14" s="139"/>
      <c r="C14" s="161">
        <v>3</v>
      </c>
      <c r="D14" s="161"/>
      <c r="E14" s="161"/>
      <c r="F14" s="495"/>
      <c r="G14" s="301"/>
      <c r="H14" s="495"/>
      <c r="I14" s="497"/>
      <c r="J14" s="495"/>
      <c r="K14" s="499"/>
      <c r="M14" s="545"/>
      <c r="N14" s="546"/>
      <c r="O14" s="508"/>
      <c r="P14" s="508"/>
      <c r="Q14" s="1"/>
    </row>
    <row r="15" spans="1:17" ht="15.95" customHeight="1">
      <c r="C15" s="161"/>
      <c r="D15" s="161"/>
      <c r="E15" s="161"/>
      <c r="F15" s="287"/>
      <c r="G15" s="303"/>
      <c r="H15" s="287"/>
      <c r="I15" s="163"/>
      <c r="J15" s="287"/>
      <c r="K15" s="3"/>
      <c r="M15" s="547"/>
      <c r="N15" s="548"/>
      <c r="O15" s="506"/>
      <c r="P15" s="508"/>
      <c r="Q15" s="1"/>
    </row>
    <row r="16" spans="1:17" ht="15.95" customHeight="1">
      <c r="C16" s="161"/>
      <c r="D16" s="161"/>
      <c r="E16" s="161"/>
      <c r="F16" s="287"/>
      <c r="G16" s="303"/>
      <c r="H16" s="287"/>
      <c r="I16" s="163"/>
      <c r="J16" s="287"/>
      <c r="K16" s="3"/>
      <c r="M16" s="547"/>
      <c r="N16" s="548"/>
      <c r="O16" s="140"/>
      <c r="P16" s="508"/>
      <c r="Q16" s="1"/>
    </row>
    <row r="17" spans="1:17" ht="15.95" customHeight="1">
      <c r="A17" s="30">
        <v>64</v>
      </c>
      <c r="C17" s="161"/>
      <c r="D17" s="161"/>
      <c r="E17" s="161"/>
      <c r="F17" s="495" t="str">
        <f>IF(A17="","",VLOOKUP(A17,選手名!$A$2:$J$201,2))</f>
        <v>田中</v>
      </c>
      <c r="G17" s="302"/>
      <c r="H17" s="495" t="str">
        <f>IF(A17="","",VLOOKUP(A17,選手名!$A$2:$J$201,3))</f>
        <v>東明</v>
      </c>
      <c r="I17" s="496" t="s">
        <v>303</v>
      </c>
      <c r="J17" s="495" t="str">
        <f>IF(A17="","",VLOOKUP(A17,選手名!$A$2:$J$201,7))</f>
        <v>岐阜農林高校</v>
      </c>
      <c r="K17" s="498" t="s">
        <v>304</v>
      </c>
      <c r="M17" s="549"/>
      <c r="N17" s="550"/>
      <c r="O17" s="140"/>
      <c r="P17" s="508"/>
      <c r="Q17" s="1"/>
    </row>
    <row r="18" spans="1:17" ht="15.95" customHeight="1">
      <c r="A18" s="139"/>
      <c r="C18" s="161">
        <v>4</v>
      </c>
      <c r="D18" s="161"/>
      <c r="E18" s="161"/>
      <c r="F18" s="495"/>
      <c r="G18" s="301"/>
      <c r="H18" s="495"/>
      <c r="I18" s="497"/>
      <c r="J18" s="495"/>
      <c r="K18" s="499"/>
      <c r="L18" s="139"/>
      <c r="M18" s="3" t="s">
        <v>316</v>
      </c>
      <c r="N18" s="196"/>
      <c r="O18" s="140"/>
      <c r="P18" s="508"/>
      <c r="Q18" s="1"/>
    </row>
    <row r="19" spans="1:17" ht="15.95" customHeight="1">
      <c r="C19" s="161"/>
      <c r="D19" s="161"/>
      <c r="E19" s="161"/>
      <c r="F19" s="287"/>
      <c r="G19" s="303"/>
      <c r="H19" s="287"/>
      <c r="I19" s="163"/>
      <c r="J19" s="287"/>
      <c r="K19" s="3"/>
      <c r="M19" s="140"/>
      <c r="N19" s="140"/>
      <c r="O19" s="140"/>
      <c r="P19" s="508"/>
      <c r="Q19" s="212"/>
    </row>
    <row r="20" spans="1:17" ht="15.95" customHeight="1">
      <c r="C20" s="161"/>
      <c r="D20" s="161"/>
      <c r="E20" s="161"/>
      <c r="F20" s="287"/>
      <c r="G20" s="303"/>
      <c r="H20" s="287"/>
      <c r="I20" s="163"/>
      <c r="J20" s="287"/>
      <c r="K20" s="3"/>
      <c r="M20" s="140"/>
      <c r="N20" s="140"/>
      <c r="O20" s="140"/>
      <c r="P20" s="508"/>
      <c r="Q20" s="213"/>
    </row>
    <row r="21" spans="1:17" ht="15.95" customHeight="1">
      <c r="A21" s="30">
        <v>63</v>
      </c>
      <c r="C21" s="161"/>
      <c r="D21" s="161"/>
      <c r="E21" s="161"/>
      <c r="F21" s="495" t="str">
        <f>IF(A21="","",VLOOKUP(A21,選手名!$A$2:$J$201,2))</f>
        <v>梅村</v>
      </c>
      <c r="G21" s="302"/>
      <c r="H21" s="495" t="str">
        <f>IF(A21="","",VLOOKUP(A21,選手名!$A$2:$J$201,3))</f>
        <v>宗佑</v>
      </c>
      <c r="I21" s="496" t="s">
        <v>303</v>
      </c>
      <c r="J21" s="495" t="str">
        <f>IF(A21="","",VLOOKUP(A21,選手名!$A$2:$J$201,7))</f>
        <v>岐阜農林高校</v>
      </c>
      <c r="K21" s="498" t="s">
        <v>304</v>
      </c>
      <c r="M21" s="3" t="s">
        <v>317</v>
      </c>
      <c r="N21" s="140"/>
      <c r="O21" s="140"/>
      <c r="P21" s="508"/>
      <c r="Q21" s="18"/>
    </row>
    <row r="22" spans="1:17" ht="15.95" customHeight="1">
      <c r="A22" s="139"/>
      <c r="C22" s="161">
        <v>5</v>
      </c>
      <c r="D22" s="161"/>
      <c r="E22" s="161"/>
      <c r="F22" s="495"/>
      <c r="G22" s="301"/>
      <c r="H22" s="495"/>
      <c r="I22" s="497"/>
      <c r="J22" s="495"/>
      <c r="K22" s="499"/>
      <c r="L22" s="139"/>
      <c r="M22" s="551"/>
      <c r="N22" s="552"/>
      <c r="O22" s="140"/>
      <c r="P22" s="508"/>
      <c r="Q22" s="18"/>
    </row>
    <row r="23" spans="1:17" ht="15.95" customHeight="1">
      <c r="C23" s="161"/>
      <c r="D23" s="161"/>
      <c r="E23" s="161"/>
      <c r="F23" s="287"/>
      <c r="G23" s="303"/>
      <c r="H23" s="287"/>
      <c r="I23" s="163"/>
      <c r="J23" s="287"/>
      <c r="K23" s="3"/>
      <c r="M23" s="541"/>
      <c r="N23" s="542"/>
      <c r="O23" s="141"/>
      <c r="P23" s="508"/>
      <c r="Q23" s="18"/>
    </row>
    <row r="24" spans="1:17" ht="15.95" customHeight="1">
      <c r="C24" s="161"/>
      <c r="D24" s="161"/>
      <c r="E24" s="161"/>
      <c r="F24" s="287"/>
      <c r="G24" s="303"/>
      <c r="H24" s="287"/>
      <c r="I24" s="163"/>
      <c r="J24" s="287"/>
      <c r="K24" s="3"/>
      <c r="M24" s="541"/>
      <c r="N24" s="542"/>
      <c r="O24" s="505"/>
      <c r="P24" s="508"/>
      <c r="Q24" s="18"/>
    </row>
    <row r="25" spans="1:17" ht="15.95" customHeight="1">
      <c r="A25" s="30">
        <v>30</v>
      </c>
      <c r="C25" s="161"/>
      <c r="D25" s="161"/>
      <c r="E25" s="161"/>
      <c r="F25" s="495" t="str">
        <f>IF(A25="","",VLOOKUP(A25,選手名!$A$2:$J$201,2))</f>
        <v>安岡</v>
      </c>
      <c r="G25" s="302"/>
      <c r="H25" s="495" t="str">
        <f>IF(A25="","",VLOOKUP(A25,選手名!$A$2:$J$201,3))</f>
        <v>風琥</v>
      </c>
      <c r="I25" s="496" t="s">
        <v>303</v>
      </c>
      <c r="J25" s="495" t="str">
        <f>IF(A25="","",VLOOKUP(A25,選手名!$A$2:$J$201,7))</f>
        <v>飛龍高校</v>
      </c>
      <c r="K25" s="498" t="s">
        <v>304</v>
      </c>
      <c r="L25" s="66"/>
      <c r="M25" s="543"/>
      <c r="N25" s="544"/>
      <c r="O25" s="508"/>
      <c r="P25" s="508"/>
      <c r="Q25" s="18"/>
    </row>
    <row r="26" spans="1:17" ht="15.95" customHeight="1">
      <c r="A26" s="139"/>
      <c r="C26" s="161">
        <v>6</v>
      </c>
      <c r="D26" s="161"/>
      <c r="E26" s="161"/>
      <c r="F26" s="495"/>
      <c r="G26" s="301"/>
      <c r="H26" s="495"/>
      <c r="I26" s="497"/>
      <c r="J26" s="495"/>
      <c r="K26" s="499"/>
      <c r="M26" s="3" t="s">
        <v>318</v>
      </c>
      <c r="N26" s="140"/>
      <c r="O26" s="508"/>
      <c r="P26" s="508"/>
      <c r="Q26" s="18"/>
    </row>
    <row r="27" spans="1:17" ht="15.95" customHeight="1">
      <c r="C27" s="161"/>
      <c r="D27" s="161"/>
      <c r="E27" s="161"/>
      <c r="F27" s="287"/>
      <c r="G27" s="303"/>
      <c r="H27" s="287"/>
      <c r="I27" s="163"/>
      <c r="J27" s="287"/>
      <c r="K27" s="3"/>
      <c r="M27" s="140"/>
      <c r="N27" s="140"/>
      <c r="O27" s="508"/>
      <c r="P27" s="506"/>
      <c r="Q27" s="18"/>
    </row>
    <row r="28" spans="1:17" ht="15.95" customHeight="1">
      <c r="C28" s="161"/>
      <c r="D28" s="161"/>
      <c r="E28" s="161"/>
      <c r="F28" s="287"/>
      <c r="G28" s="303"/>
      <c r="H28" s="287"/>
      <c r="I28" s="163"/>
      <c r="J28" s="287"/>
      <c r="K28" s="3"/>
      <c r="M28" s="140"/>
      <c r="N28" s="140"/>
      <c r="O28" s="508"/>
      <c r="P28" s="218"/>
      <c r="Q28" s="1"/>
    </row>
    <row r="29" spans="1:17" ht="15.95" customHeight="1">
      <c r="A29" s="30">
        <v>19</v>
      </c>
      <c r="C29" s="161"/>
      <c r="D29" s="161"/>
      <c r="E29" s="161"/>
      <c r="F29" s="495" t="str">
        <f>IF(A29="","",VLOOKUP(A29,選手名!$A$2:$J$201,2))</f>
        <v>久野</v>
      </c>
      <c r="G29" s="302"/>
      <c r="H29" s="495" t="str">
        <f>IF(A29="","",VLOOKUP(A29,選手名!$A$2:$J$201,3))</f>
        <v>聡</v>
      </c>
      <c r="I29" s="496" t="s">
        <v>303</v>
      </c>
      <c r="J29" s="495" t="str">
        <f>IF(A29="","",VLOOKUP(A29,選手名!$A$2:$J$201,7))</f>
        <v>愛工大名電高校</v>
      </c>
      <c r="K29" s="498" t="s">
        <v>304</v>
      </c>
      <c r="L29" s="66"/>
      <c r="M29" s="200" t="s">
        <v>319</v>
      </c>
      <c r="N29" s="141"/>
      <c r="O29" s="508"/>
      <c r="P29" s="197"/>
      <c r="Q29" s="1"/>
    </row>
    <row r="30" spans="1:17" ht="15.95" customHeight="1">
      <c r="A30" s="139"/>
      <c r="C30" s="161">
        <v>7</v>
      </c>
      <c r="D30" s="161"/>
      <c r="E30" s="161"/>
      <c r="F30" s="495"/>
      <c r="G30" s="301"/>
      <c r="H30" s="495"/>
      <c r="I30" s="497"/>
      <c r="J30" s="495"/>
      <c r="K30" s="499"/>
      <c r="M30" s="535"/>
      <c r="N30" s="542"/>
      <c r="O30" s="508"/>
      <c r="P30" s="197"/>
      <c r="Q30" s="1"/>
    </row>
    <row r="31" spans="1:17" ht="15.95" customHeight="1">
      <c r="C31" s="161"/>
      <c r="D31" s="161"/>
      <c r="E31" s="161"/>
      <c r="F31" s="287"/>
      <c r="G31" s="303"/>
      <c r="H31" s="287"/>
      <c r="I31" s="163"/>
      <c r="J31" s="287"/>
      <c r="K31" s="3"/>
      <c r="M31" s="541"/>
      <c r="N31" s="542"/>
      <c r="O31" s="506"/>
      <c r="P31" s="197"/>
      <c r="Q31" s="1"/>
    </row>
    <row r="32" spans="1:17" ht="15.95" customHeight="1">
      <c r="C32" s="161"/>
      <c r="D32" s="161"/>
      <c r="E32" s="161"/>
      <c r="F32" s="287"/>
      <c r="G32" s="303"/>
      <c r="H32" s="287"/>
      <c r="I32" s="163"/>
      <c r="J32" s="287"/>
      <c r="K32" s="3"/>
      <c r="M32" s="541"/>
      <c r="N32" s="542"/>
      <c r="O32" s="140"/>
      <c r="P32" s="140"/>
      <c r="Q32" s="1"/>
    </row>
    <row r="33" spans="1:17" ht="15.95" customHeight="1">
      <c r="A33" s="30">
        <v>13</v>
      </c>
      <c r="C33" s="161"/>
      <c r="D33" s="161"/>
      <c r="E33" s="161"/>
      <c r="F33" s="495" t="str">
        <f>IF(A33="","",VLOOKUP(A33,選手名!$A$2:$J$201,2))</f>
        <v>後藤</v>
      </c>
      <c r="G33" s="302"/>
      <c r="H33" s="495" t="str">
        <f>IF(A33="","",VLOOKUP(A33,選手名!$A$2:$J$201,3))</f>
        <v>隼斗</v>
      </c>
      <c r="I33" s="496" t="s">
        <v>303</v>
      </c>
      <c r="J33" s="495" t="str">
        <f>IF(A33="","",VLOOKUP(A33,選手名!$A$2:$J$201,7))</f>
        <v>石薬師高校</v>
      </c>
      <c r="K33" s="498" t="s">
        <v>304</v>
      </c>
      <c r="L33" s="66"/>
      <c r="M33" s="543"/>
      <c r="N33" s="544"/>
      <c r="O33" s="140"/>
      <c r="P33" s="140"/>
      <c r="Q33" s="1"/>
    </row>
    <row r="34" spans="1:17" ht="15.95" customHeight="1">
      <c r="A34" s="139"/>
      <c r="C34" s="161">
        <v>8</v>
      </c>
      <c r="D34" s="161"/>
      <c r="E34" s="161"/>
      <c r="F34" s="495"/>
      <c r="G34" s="301"/>
      <c r="H34" s="495"/>
      <c r="I34" s="497"/>
      <c r="J34" s="495"/>
      <c r="K34" s="499"/>
      <c r="M34" s="3" t="s">
        <v>320</v>
      </c>
      <c r="N34" s="140"/>
      <c r="O34" s="140"/>
      <c r="P34" s="140"/>
      <c r="Q34" s="1"/>
    </row>
    <row r="35" spans="1:17" ht="15.95" customHeight="1">
      <c r="C35" s="161"/>
      <c r="D35" s="161"/>
      <c r="E35" s="161"/>
      <c r="F35" s="3"/>
      <c r="G35" s="3"/>
      <c r="H35" s="3"/>
      <c r="I35" s="3"/>
      <c r="J35" s="3"/>
      <c r="K35" s="3"/>
      <c r="L35" s="3"/>
      <c r="M35" s="116"/>
      <c r="N35" s="116"/>
      <c r="O35" s="116"/>
      <c r="P35" s="116"/>
      <c r="Q35" s="1"/>
    </row>
    <row r="36" spans="1:17" ht="30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30" customHeight="1">
      <c r="A37" s="160" t="s">
        <v>203</v>
      </c>
      <c r="C37" s="500" t="s">
        <v>284</v>
      </c>
      <c r="D37" s="501"/>
      <c r="E37" s="142"/>
      <c r="F37" s="536" t="s">
        <v>305</v>
      </c>
      <c r="G37" s="536"/>
      <c r="H37" s="536"/>
      <c r="I37" s="536"/>
      <c r="J37" s="500"/>
      <c r="K37" s="143"/>
      <c r="L37" s="554" t="s">
        <v>7</v>
      </c>
      <c r="M37" s="555"/>
      <c r="N37" s="500" t="s">
        <v>306</v>
      </c>
      <c r="O37" s="525"/>
      <c r="P37" s="525"/>
      <c r="Q37" s="526"/>
    </row>
    <row r="38" spans="1:17" ht="30" customHeight="1">
      <c r="A38" s="30"/>
      <c r="C38" s="537" t="s">
        <v>287</v>
      </c>
      <c r="D38" s="538"/>
      <c r="E38" s="144"/>
      <c r="F38" s="527" t="str">
        <f>IF(A38="","",VLOOKUP(A38,選手名!$A$2:$J$201,2))</f>
        <v/>
      </c>
      <c r="G38" s="527"/>
      <c r="H38" s="527"/>
      <c r="I38" s="146"/>
      <c r="J38" s="145" t="str">
        <f>IF(A38="","",VLOOKUP(A38,選手名!$A$2:$J$201,3))</f>
        <v/>
      </c>
      <c r="K38" s="164"/>
      <c r="L38" s="519" t="str">
        <f>IF(A38="","",VLOOKUP(A38,選手名!$A$2:$J$201,8))</f>
        <v/>
      </c>
      <c r="M38" s="521"/>
      <c r="N38" s="519" t="str">
        <f>IF(A38="","",VLOOKUP(A38,選手名!A1:J200,7))</f>
        <v/>
      </c>
      <c r="O38" s="520"/>
      <c r="P38" s="520"/>
      <c r="Q38" s="556"/>
    </row>
    <row r="39" spans="1:17" ht="30" customHeight="1">
      <c r="A39" s="30"/>
      <c r="C39" s="513" t="s">
        <v>280</v>
      </c>
      <c r="D39" s="514"/>
      <c r="E39" s="149"/>
      <c r="F39" s="523" t="str">
        <f>IF(A39="","",VLOOKUP(A39,選手名!$A$2:$J$201,2))</f>
        <v/>
      </c>
      <c r="G39" s="523"/>
      <c r="H39" s="523"/>
      <c r="I39" s="165"/>
      <c r="J39" s="148" t="str">
        <f>IF(A39="","",VLOOKUP(A39,選手名!$A$2:$J$201,3))</f>
        <v/>
      </c>
      <c r="K39" s="166"/>
      <c r="L39" s="522" t="str">
        <f>IF(A39="","",VLOOKUP(A39,選手名!$A$2:$J$201,8))</f>
        <v/>
      </c>
      <c r="M39" s="524"/>
      <c r="N39" s="522" t="str">
        <f>IF(A39="","",VLOOKUP(A39,選手名!A2:J201,7))</f>
        <v/>
      </c>
      <c r="O39" s="523"/>
      <c r="P39" s="523"/>
      <c r="Q39" s="540"/>
    </row>
    <row r="40" spans="1:17" ht="30" customHeight="1">
      <c r="A40" s="30"/>
      <c r="C40" s="513" t="s">
        <v>307</v>
      </c>
      <c r="D40" s="514"/>
      <c r="E40" s="149"/>
      <c r="F40" s="523" t="str">
        <f>IF(A40="","",VLOOKUP(A40,選手名!$A$2:$J$201,2))</f>
        <v/>
      </c>
      <c r="G40" s="523"/>
      <c r="H40" s="523"/>
      <c r="I40" s="165"/>
      <c r="J40" s="150" t="str">
        <f>IF(A40="","",VLOOKUP(A40,選手名!$A$2:$J$201,3))</f>
        <v/>
      </c>
      <c r="K40" s="166"/>
      <c r="L40" s="522" t="str">
        <f>IF(A40="","",VLOOKUP(A40,選手名!$A$2:$J$201,8))</f>
        <v/>
      </c>
      <c r="M40" s="524"/>
      <c r="N40" s="522" t="str">
        <f>IF(A40="","",VLOOKUP(A40,選手名!A3:J202,7))</f>
        <v/>
      </c>
      <c r="O40" s="523"/>
      <c r="P40" s="523"/>
      <c r="Q40" s="540"/>
    </row>
    <row r="41" spans="1:17" ht="30" customHeight="1">
      <c r="A41" s="30"/>
      <c r="C41" s="511" t="s">
        <v>307</v>
      </c>
      <c r="D41" s="512"/>
      <c r="E41" s="153"/>
      <c r="F41" s="502" t="str">
        <f>IF(A41="","",VLOOKUP(A41,選手名!$A$2:$J$201,2))</f>
        <v/>
      </c>
      <c r="G41" s="502"/>
      <c r="H41" s="502"/>
      <c r="I41" s="66"/>
      <c r="J41" s="167" t="str">
        <f>IF(A41="","",VLOOKUP(A41,選手名!$A$2:$J$201,3))</f>
        <v/>
      </c>
      <c r="K41" s="168"/>
      <c r="L41" s="493" t="str">
        <f>IF(A41="","",VLOOKUP(A41,選手名!$A$2:$J$201,8))</f>
        <v/>
      </c>
      <c r="M41" s="494"/>
      <c r="N41" s="493" t="str">
        <f>IF(A41="","",VLOOKUP(A41,選手名!A4:J203,7))</f>
        <v/>
      </c>
      <c r="O41" s="502"/>
      <c r="P41" s="502"/>
      <c r="Q41" s="553"/>
    </row>
    <row r="42" spans="1:17">
      <c r="J42" s="32"/>
      <c r="K42" s="32"/>
    </row>
    <row r="44" spans="1:17" ht="23.25" customHeight="1"/>
    <row r="45" spans="1:17" ht="19.5" customHeight="1">
      <c r="J45" s="179"/>
    </row>
    <row r="46" spans="1:17" ht="14.25"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</row>
    <row r="47" spans="1:17">
      <c r="J47" s="157"/>
      <c r="K47" s="156"/>
    </row>
    <row r="50" spans="10:11">
      <c r="J50" s="32"/>
      <c r="K50" s="32"/>
    </row>
  </sheetData>
  <mergeCells count="70">
    <mergeCell ref="L41:M41"/>
    <mergeCell ref="K33:K34"/>
    <mergeCell ref="N37:Q37"/>
    <mergeCell ref="M30:N33"/>
    <mergeCell ref="K29:K30"/>
    <mergeCell ref="N41:Q41"/>
    <mergeCell ref="L39:M39"/>
    <mergeCell ref="L37:M37"/>
    <mergeCell ref="O24:O31"/>
    <mergeCell ref="L38:M38"/>
    <mergeCell ref="N38:Q38"/>
    <mergeCell ref="N39:Q39"/>
    <mergeCell ref="I9:I10"/>
    <mergeCell ref="K21:K22"/>
    <mergeCell ref="K9:K10"/>
    <mergeCell ref="K25:K26"/>
    <mergeCell ref="P12:P27"/>
    <mergeCell ref="K17:K18"/>
    <mergeCell ref="O8:O15"/>
    <mergeCell ref="M6:N9"/>
    <mergeCell ref="M14:N17"/>
    <mergeCell ref="M22:N25"/>
    <mergeCell ref="J5:J6"/>
    <mergeCell ref="K5:K6"/>
    <mergeCell ref="K13:K14"/>
    <mergeCell ref="C38:D38"/>
    <mergeCell ref="C39:D39"/>
    <mergeCell ref="C40:D40"/>
    <mergeCell ref="C41:D41"/>
    <mergeCell ref="F41:H41"/>
    <mergeCell ref="H29:H30"/>
    <mergeCell ref="I29:I30"/>
    <mergeCell ref="N40:Q40"/>
    <mergeCell ref="I17:I18"/>
    <mergeCell ref="F40:H40"/>
    <mergeCell ref="F38:H38"/>
    <mergeCell ref="F39:H39"/>
    <mergeCell ref="L40:M40"/>
    <mergeCell ref="H5:H6"/>
    <mergeCell ref="I5:I6"/>
    <mergeCell ref="H9:H10"/>
    <mergeCell ref="F29:F30"/>
    <mergeCell ref="J29:J30"/>
    <mergeCell ref="I25:I26"/>
    <mergeCell ref="F5:F6"/>
    <mergeCell ref="F21:F22"/>
    <mergeCell ref="J21:J22"/>
    <mergeCell ref="H21:H22"/>
    <mergeCell ref="I21:I22"/>
    <mergeCell ref="F9:F10"/>
    <mergeCell ref="J9:J10"/>
    <mergeCell ref="H13:H14"/>
    <mergeCell ref="I13:I14"/>
    <mergeCell ref="H17:H18"/>
    <mergeCell ref="C1:Q1"/>
    <mergeCell ref="F37:J37"/>
    <mergeCell ref="C3:Q3"/>
    <mergeCell ref="F4:H4"/>
    <mergeCell ref="C37:D37"/>
    <mergeCell ref="F33:F34"/>
    <mergeCell ref="J33:J34"/>
    <mergeCell ref="F13:F14"/>
    <mergeCell ref="J13:J14"/>
    <mergeCell ref="F17:F18"/>
    <mergeCell ref="J17:J18"/>
    <mergeCell ref="F25:F26"/>
    <mergeCell ref="J25:J26"/>
    <mergeCell ref="H33:H34"/>
    <mergeCell ref="I33:I34"/>
    <mergeCell ref="H25:H26"/>
  </mergeCells>
  <phoneticPr fontId="2"/>
  <pageMargins left="0.59055118110236227" right="0" top="0.35433070866141736" bottom="0" header="0" footer="0"/>
  <pageSetup paperSize="9" orientation="portrait" horizontalDpi="4294967293" vertic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E85"/>
  <sheetViews>
    <sheetView showGridLines="0" tabSelected="1" view="pageBreakPreview" zoomScale="85" zoomScaleNormal="100" zoomScaleSheetLayoutView="85" workbookViewId="0">
      <selection activeCell="AH11" sqref="AH11"/>
    </sheetView>
  </sheetViews>
  <sheetFormatPr defaultColWidth="9" defaultRowHeight="13.5"/>
  <cols>
    <col min="1" max="1" width="2.625" style="1" customWidth="1"/>
    <col min="2" max="2" width="3.625" style="1" customWidth="1"/>
    <col min="3" max="3" width="2.625" style="1" customWidth="1"/>
    <col min="4" max="4" width="3.625" style="1" customWidth="1"/>
    <col min="5" max="6" width="2.625" style="1" customWidth="1"/>
    <col min="7" max="8" width="4.625" style="1" customWidth="1"/>
    <col min="9" max="9" width="4.375" style="1" customWidth="1"/>
    <col min="10" max="10" width="7.625" style="1" customWidth="1"/>
    <col min="11" max="11" width="2.125" style="1" customWidth="1"/>
    <col min="12" max="12" width="7.625" style="1" customWidth="1"/>
    <col min="13" max="13" width="4.625" style="44" customWidth="1"/>
    <col min="14" max="14" width="6.625" style="44" customWidth="1"/>
    <col min="15" max="15" width="7.625" style="1" customWidth="1"/>
    <col min="16" max="16" width="1.625" style="1" customWidth="1"/>
    <col min="17" max="19" width="4.625" style="1" customWidth="1"/>
    <col min="20" max="20" width="7.625" style="1" customWidth="1"/>
    <col min="21" max="21" width="2.125" style="1" customWidth="1"/>
    <col min="22" max="22" width="7.625" style="1" customWidth="1"/>
    <col min="23" max="23" width="4.625" style="44" customWidth="1"/>
    <col min="24" max="24" width="6.625" style="44" customWidth="1"/>
    <col min="25" max="25" width="8" style="1" customWidth="1"/>
    <col min="26" max="27" width="2.625" style="1" customWidth="1"/>
    <col min="28" max="28" width="3.625" style="1" customWidth="1"/>
    <col min="29" max="29" width="2.625" style="1" customWidth="1"/>
    <col min="30" max="30" width="3.625" style="1" customWidth="1"/>
    <col min="31" max="31" width="2.625" style="1" customWidth="1"/>
    <col min="32" max="16384" width="9" style="1"/>
  </cols>
  <sheetData>
    <row r="1" spans="1:30" ht="77.25" customHeight="1">
      <c r="G1" s="345" t="s">
        <v>201</v>
      </c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</row>
    <row r="2" spans="1:30" ht="6" customHeight="1"/>
    <row r="3" spans="1:30" ht="18" customHeight="1">
      <c r="G3" s="12" t="s">
        <v>202</v>
      </c>
      <c r="H3" s="3"/>
      <c r="I3" s="3"/>
      <c r="J3" s="3"/>
      <c r="K3" s="3"/>
      <c r="L3" s="3"/>
      <c r="M3" s="2"/>
      <c r="N3" s="2"/>
      <c r="O3" s="3"/>
      <c r="Q3" s="12" t="s">
        <v>202</v>
      </c>
    </row>
    <row r="4" spans="1:30" ht="20.25" customHeight="1">
      <c r="G4" s="333" t="str">
        <f>IF(B6="","",VLOOKUP(B6,選手名!$A$2:$J$201,8))&amp;"県総監督"</f>
        <v>三重県総監督</v>
      </c>
      <c r="H4" s="334"/>
      <c r="I4" s="335"/>
      <c r="J4" s="340" t="str">
        <f>IF(B6="","",VLOOKUP(B6,選手名!$A$2:$J$201,10))</f>
        <v>下里　匡希</v>
      </c>
      <c r="K4" s="341"/>
      <c r="L4" s="342" t="str">
        <f>IF(T6="","",VLOOKUP(T6,選手名!$A$2:$J$201,10))</f>
        <v/>
      </c>
      <c r="M4" s="340" t="str">
        <f>IF(B6="","",VLOOKUP(B6,選手名!$A$2:$J$201,7))</f>
        <v>宇治山田商業高校</v>
      </c>
      <c r="N4" s="341"/>
      <c r="O4" s="341"/>
      <c r="P4" s="41"/>
      <c r="Q4" s="333" t="str">
        <f>IF(AB6="","",VLOOKUP(AB6,選手名!$A$2:$J$201,8))&amp;"県総監督"</f>
        <v>愛知県総監督</v>
      </c>
      <c r="R4" s="334"/>
      <c r="S4" s="335"/>
      <c r="T4" s="340" t="str">
        <f>IF(AB6="","",VLOOKUP(AB6,選手名!$A$2:$J$201,10))</f>
        <v>板倉　将昭</v>
      </c>
      <c r="U4" s="341"/>
      <c r="V4" s="342"/>
      <c r="W4" s="340" t="str">
        <f>IF(AB6="","",VLOOKUP(AB6,選手名!$A$2:$J$201,7))</f>
        <v>愛工大名電高校</v>
      </c>
      <c r="X4" s="341"/>
      <c r="Y4" s="341"/>
    </row>
    <row r="5" spans="1:30" ht="20.25" customHeight="1">
      <c r="D5" s="48" t="s">
        <v>203</v>
      </c>
      <c r="G5" s="4" t="s">
        <v>204</v>
      </c>
      <c r="H5" s="36" t="s">
        <v>205</v>
      </c>
      <c r="I5" s="4" t="s">
        <v>206</v>
      </c>
      <c r="J5" s="333" t="s">
        <v>207</v>
      </c>
      <c r="K5" s="334"/>
      <c r="L5" s="335"/>
      <c r="M5" s="4" t="s">
        <v>208</v>
      </c>
      <c r="N5" s="4" t="s">
        <v>209</v>
      </c>
      <c r="O5" s="36" t="s">
        <v>210</v>
      </c>
      <c r="P5" s="41"/>
      <c r="Q5" s="37" t="s">
        <v>204</v>
      </c>
      <c r="R5" s="36" t="s">
        <v>205</v>
      </c>
      <c r="S5" s="4" t="s">
        <v>206</v>
      </c>
      <c r="T5" s="333" t="s">
        <v>207</v>
      </c>
      <c r="U5" s="334"/>
      <c r="V5" s="335"/>
      <c r="W5" s="4" t="s">
        <v>208</v>
      </c>
      <c r="X5" s="4" t="s">
        <v>209</v>
      </c>
      <c r="Y5" s="4" t="s">
        <v>210</v>
      </c>
      <c r="AD5" s="48" t="s">
        <v>203</v>
      </c>
    </row>
    <row r="6" spans="1:30" ht="20.25" customHeight="1">
      <c r="A6" s="6" t="s">
        <v>211</v>
      </c>
      <c r="B6" s="29">
        <v>1</v>
      </c>
      <c r="D6" s="29">
        <v>5</v>
      </c>
      <c r="G6" s="343" t="str">
        <f>IF(B7="","",VLOOKUP(B7,選手名!$A$2:$J$201,7))</f>
        <v>宇治山田商業高校</v>
      </c>
      <c r="H6" s="338" t="str">
        <f>IF(B8="","",VLOOKUP(B8,選手名!$A$2:$J$201,9))</f>
        <v>下里　匡希</v>
      </c>
      <c r="I6" s="11" t="s">
        <v>212</v>
      </c>
      <c r="J6" s="57" t="str">
        <f>IF(D6="","",VLOOKUP(D6,選手名!$A$2:$J$201,2))</f>
        <v>平賀</v>
      </c>
      <c r="K6" s="63"/>
      <c r="L6" s="58" t="str">
        <f>IF(D6="","",VLOOKUP(D6,選手名!$A$2:$J$201,3))</f>
        <v>瑛大</v>
      </c>
      <c r="M6" s="11">
        <f>IF(D6="","",VLOOKUP(D6,選手名!$A$2:$J$201,4))</f>
        <v>2</v>
      </c>
      <c r="N6" s="11">
        <f>IF(D6="","",VLOOKUP(D6,選手名!$A$2:$J$201,5))</f>
        <v>172</v>
      </c>
      <c r="O6" s="38">
        <f>IF(D6="","",VLOOKUP(D6,選手名!$A$2:$J$201,6))</f>
        <v>136</v>
      </c>
      <c r="P6" s="41"/>
      <c r="Q6" s="336" t="str">
        <f>IF(AB7="","",VLOOKUP(AB7,選手名!$A$2:$J$201,7))</f>
        <v>愛工大名電高校</v>
      </c>
      <c r="R6" s="338" t="str">
        <f>IF(AB8="","",VLOOKUP(AB8,選手名!$A$2:$J$201,9))</f>
        <v>板倉　将昭</v>
      </c>
      <c r="S6" s="11" t="s">
        <v>212</v>
      </c>
      <c r="T6" s="57" t="str">
        <f>IF(AD6="","",VLOOKUP(AD6,選手名!$A$2:$J$201,2))</f>
        <v/>
      </c>
      <c r="U6" s="63"/>
      <c r="V6" s="58" t="str">
        <f>IF(AD6="","",VLOOKUP(AD6,選手名!$A$2:$J$201,3))</f>
        <v/>
      </c>
      <c r="W6" s="11" t="str">
        <f>IF(AD6="","",VLOOKUP(AD6,選手名!$A$2:$J$201,4))</f>
        <v/>
      </c>
      <c r="X6" s="11" t="str">
        <f>IF(AD6="","",VLOOKUP(AD6,選手名!$A$2:$J$201,5))</f>
        <v/>
      </c>
      <c r="Y6" s="35" t="str">
        <f>IF(AD6="","",VLOOKUP(AD6,選手名!$A$2:$J$201,6))</f>
        <v/>
      </c>
      <c r="AA6" s="6" t="s">
        <v>211</v>
      </c>
      <c r="AB6" s="29">
        <v>19</v>
      </c>
      <c r="AC6" s="55"/>
      <c r="AD6" s="29"/>
    </row>
    <row r="7" spans="1:30" ht="20.25" customHeight="1">
      <c r="A7" s="6" t="s">
        <v>213</v>
      </c>
      <c r="B7" s="314">
        <v>1</v>
      </c>
      <c r="D7" s="29">
        <v>3</v>
      </c>
      <c r="G7" s="343" t="e">
        <f>IF(#REF!="","",VLOOKUP(#REF!,選手名!$A$2:$J$201,10))</f>
        <v>#REF!</v>
      </c>
      <c r="H7" s="338" t="e">
        <f>IF(#REF!="","",VLOOKUP(#REF!,選手名!$A$2:$J$201,10))</f>
        <v>#REF!</v>
      </c>
      <c r="I7" s="5" t="s">
        <v>214</v>
      </c>
      <c r="J7" s="59" t="str">
        <f>IF(D7="","",VLOOKUP(D7,選手名!$A$2:$J$201,2))</f>
        <v>中西</v>
      </c>
      <c r="K7" s="64"/>
      <c r="L7" s="60" t="str">
        <f>IF(D7="","",VLOOKUP(D7,選手名!$A$2:$J$201,3))</f>
        <v>鋭</v>
      </c>
      <c r="M7" s="5">
        <f>IF(D7="","",VLOOKUP(D7,選手名!$A$2:$J$201,4))</f>
        <v>3</v>
      </c>
      <c r="N7" s="5">
        <f>IF(D7="","",VLOOKUP(D7,選手名!$A$2:$J$201,5))</f>
        <v>171</v>
      </c>
      <c r="O7" s="39">
        <f>IF(D7="","",VLOOKUP(D7,選手名!$A$2:$J$201,6))</f>
        <v>150</v>
      </c>
      <c r="P7" s="41"/>
      <c r="Q7" s="336" t="e">
        <f>IF(#REF!="","",VLOOKUP(#REF!,選手名!$A$2:$J$201,10))</f>
        <v>#REF!</v>
      </c>
      <c r="R7" s="338" t="e">
        <f>IF(#REF!="","",VLOOKUP(#REF!,選手名!$A$2:$J$201,10))</f>
        <v>#REF!</v>
      </c>
      <c r="S7" s="5" t="s">
        <v>214</v>
      </c>
      <c r="T7" s="59" t="str">
        <f>IF(AD7="","",VLOOKUP(AD7,選手名!$A$2:$J$201,2))</f>
        <v>久野</v>
      </c>
      <c r="U7" s="64"/>
      <c r="V7" s="60" t="str">
        <f>IF(AD7="","",VLOOKUP(AD7,選手名!$A$2:$J$201,3))</f>
        <v>聡</v>
      </c>
      <c r="W7" s="5">
        <f>IF(AD7="","",VLOOKUP(AD7,選手名!$A$2:$J$201,4))</f>
        <v>3</v>
      </c>
      <c r="X7" s="5">
        <f>IF(AD7="","",VLOOKUP(AD7,選手名!$A$2:$J$201,5))</f>
        <v>165</v>
      </c>
      <c r="Y7" s="33">
        <f>IF(AD7="","",VLOOKUP(AD7,選手名!$A$2:$J$201,6))</f>
        <v>90</v>
      </c>
      <c r="AA7" s="6" t="s">
        <v>213</v>
      </c>
      <c r="AB7" s="29">
        <v>19</v>
      </c>
      <c r="AC7" s="55"/>
      <c r="AD7" s="29">
        <v>19</v>
      </c>
    </row>
    <row r="8" spans="1:30" ht="20.25" customHeight="1">
      <c r="A8" s="6" t="s">
        <v>215</v>
      </c>
      <c r="B8" s="314">
        <v>1</v>
      </c>
      <c r="D8" s="29">
        <v>2</v>
      </c>
      <c r="G8" s="343" t="e">
        <f>IF(#REF!="","",VLOOKUP(#REF!,選手名!$A$2:$J$201,10))</f>
        <v>#REF!</v>
      </c>
      <c r="H8" s="338" t="e">
        <f>IF(#REF!="","",VLOOKUP(#REF!,選手名!$A$2:$J$201,10))</f>
        <v>#REF!</v>
      </c>
      <c r="I8" s="5" t="s">
        <v>216</v>
      </c>
      <c r="J8" s="59" t="str">
        <f>IF(D8="","",VLOOKUP(D8,選手名!$A$2:$J$201,2))</f>
        <v>中西</v>
      </c>
      <c r="K8" s="64"/>
      <c r="L8" s="60" t="str">
        <f>IF(D8="","",VLOOKUP(D8,選手名!$A$2:$J$201,3))</f>
        <v>章翔</v>
      </c>
      <c r="M8" s="5">
        <f>IF(D8="","",VLOOKUP(D8,選手名!$A$2:$J$201,4))</f>
        <v>3</v>
      </c>
      <c r="N8" s="5">
        <f>IF(D8="","",VLOOKUP(D8,選手名!$A$2:$J$201,5))</f>
        <v>176</v>
      </c>
      <c r="O8" s="39">
        <f>IF(D8="","",VLOOKUP(D8,選手名!$A$2:$J$201,6))</f>
        <v>120.5</v>
      </c>
      <c r="P8" s="41"/>
      <c r="Q8" s="336" t="e">
        <f>IF(#REF!="","",VLOOKUP(#REF!,選手名!$A$2:$J$201,10))</f>
        <v>#REF!</v>
      </c>
      <c r="R8" s="338" t="e">
        <f>IF(#REF!="","",VLOOKUP(#REF!,選手名!$A$2:$J$201,10))</f>
        <v>#REF!</v>
      </c>
      <c r="S8" s="5" t="s">
        <v>216</v>
      </c>
      <c r="T8" s="59" t="str">
        <f>IF(AD8="","",VLOOKUP(AD8,選手名!$A$2:$J$201,2))</f>
        <v>内藤</v>
      </c>
      <c r="U8" s="64"/>
      <c r="V8" s="60" t="str">
        <f>IF(AD8="","",VLOOKUP(AD8,選手名!$A$2:$J$201,3))</f>
        <v>雷太</v>
      </c>
      <c r="W8" s="5">
        <f>IF(AD8="","",VLOOKUP(AD8,選手名!$A$2:$J$201,4))</f>
        <v>3</v>
      </c>
      <c r="X8" s="5">
        <f>IF(AD8="","",VLOOKUP(AD8,選手名!$A$2:$J$201,5))</f>
        <v>175</v>
      </c>
      <c r="Y8" s="33">
        <f>IF(AD8="","",VLOOKUP(AD8,選手名!$A$2:$J$201,6))</f>
        <v>132</v>
      </c>
      <c r="AA8" s="6" t="s">
        <v>215</v>
      </c>
      <c r="AB8" s="29">
        <v>19</v>
      </c>
      <c r="AC8" s="55"/>
      <c r="AD8" s="29">
        <v>20</v>
      </c>
    </row>
    <row r="9" spans="1:30" ht="20.25" customHeight="1">
      <c r="D9" s="29">
        <v>6</v>
      </c>
      <c r="G9" s="343" t="e">
        <f>IF(#REF!="","",VLOOKUP(#REF!,選手名!$A$2:$J$201,10))</f>
        <v>#REF!</v>
      </c>
      <c r="H9" s="338" t="e">
        <f>IF(#REF!="","",VLOOKUP(#REF!,選手名!$A$2:$J$201,10))</f>
        <v>#REF!</v>
      </c>
      <c r="I9" s="5" t="s">
        <v>217</v>
      </c>
      <c r="J9" s="59" t="str">
        <f>IF(D9="","",VLOOKUP(D9,選手名!$A$2:$J$201,2))</f>
        <v>森口</v>
      </c>
      <c r="K9" s="64"/>
      <c r="L9" s="60" t="str">
        <f>IF(D9="","",VLOOKUP(D9,選手名!$A$2:$J$201,3))</f>
        <v>義仁</v>
      </c>
      <c r="M9" s="5">
        <f>IF(D9="","",VLOOKUP(D9,選手名!$A$2:$J$201,4))</f>
        <v>1</v>
      </c>
      <c r="N9" s="5">
        <f>IF(D9="","",VLOOKUP(D9,選手名!$A$2:$J$201,5))</f>
        <v>181</v>
      </c>
      <c r="O9" s="39">
        <f>IF(D9="","",VLOOKUP(D9,選手名!$A$2:$J$201,6))</f>
        <v>114</v>
      </c>
      <c r="P9" s="41"/>
      <c r="Q9" s="336" t="e">
        <f>IF(#REF!="","",VLOOKUP(#REF!,選手名!$A$2:$J$201,10))</f>
        <v>#REF!</v>
      </c>
      <c r="R9" s="338" t="e">
        <f>IF(#REF!="","",VLOOKUP(#REF!,選手名!$A$2:$J$201,10))</f>
        <v>#REF!</v>
      </c>
      <c r="S9" s="5" t="s">
        <v>217</v>
      </c>
      <c r="T9" s="59" t="str">
        <f>IF(AD9="","",VLOOKUP(AD9,選手名!$A$2:$J$201,2))</f>
        <v>加藤</v>
      </c>
      <c r="U9" s="64"/>
      <c r="V9" s="60" t="str">
        <f>IF(AD9="","",VLOOKUP(AD9,選手名!$A$2:$J$201,3))</f>
        <v>綾真</v>
      </c>
      <c r="W9" s="5">
        <f>IF(AD9="","",VLOOKUP(AD9,選手名!$A$2:$J$201,4))</f>
        <v>1</v>
      </c>
      <c r="X9" s="5">
        <f>IF(AD9="","",VLOOKUP(AD9,選手名!$A$2:$J$201,5))</f>
        <v>167</v>
      </c>
      <c r="Y9" s="33">
        <f>IF(AD9="","",VLOOKUP(AD9,選手名!$A$2:$J$201,6))</f>
        <v>100</v>
      </c>
      <c r="AD9" s="29">
        <v>21</v>
      </c>
    </row>
    <row r="10" spans="1:30" ht="20.25" customHeight="1">
      <c r="D10" s="29">
        <v>1</v>
      </c>
      <c r="G10" s="343" t="e">
        <f>IF(#REF!="","",VLOOKUP(#REF!,選手名!$A$2:$J$201,10))</f>
        <v>#REF!</v>
      </c>
      <c r="H10" s="338" t="e">
        <f>IF(#REF!="","",VLOOKUP(#REF!,選手名!$A$2:$J$201,10))</f>
        <v>#REF!</v>
      </c>
      <c r="I10" s="5" t="s">
        <v>218</v>
      </c>
      <c r="J10" s="59" t="str">
        <f>IF(D10="","",VLOOKUP(D10,選手名!$A$2:$J$201,2))</f>
        <v>谷水</v>
      </c>
      <c r="K10" s="64"/>
      <c r="L10" s="60" t="str">
        <f>IF(D10="","",VLOOKUP(D10,選手名!$A$2:$J$201,3))</f>
        <v>壱斗</v>
      </c>
      <c r="M10" s="5">
        <f>IF(D10="","",VLOOKUP(D10,選手名!$A$2:$J$201,4))</f>
        <v>3</v>
      </c>
      <c r="N10" s="5">
        <f>IF(D10="","",VLOOKUP(D10,選手名!$A$2:$J$201,5))</f>
        <v>176</v>
      </c>
      <c r="O10" s="39">
        <f>IF(D10="","",VLOOKUP(D10,選手名!$A$2:$J$201,6))</f>
        <v>114</v>
      </c>
      <c r="P10" s="41"/>
      <c r="Q10" s="336" t="e">
        <f>IF(#REF!="","",VLOOKUP(#REF!,選手名!$A$2:$J$201,10))</f>
        <v>#REF!</v>
      </c>
      <c r="R10" s="338" t="e">
        <f>IF(#REF!="","",VLOOKUP(#REF!,選手名!$A$2:$J$201,10))</f>
        <v>#REF!</v>
      </c>
      <c r="S10" s="5" t="s">
        <v>218</v>
      </c>
      <c r="T10" s="59" t="str">
        <f>IF(AD10="","",VLOOKUP(AD10,選手名!$A$2:$J$201,2))</f>
        <v>奥田</v>
      </c>
      <c r="U10" s="64"/>
      <c r="V10" s="60" t="str">
        <f>IF(AD10="","",VLOOKUP(AD10,選手名!$A$2:$J$201,3))</f>
        <v>恵史</v>
      </c>
      <c r="W10" s="5">
        <f>IF(AD10="","",VLOOKUP(AD10,選手名!$A$2:$J$201,4))</f>
        <v>3</v>
      </c>
      <c r="X10" s="5">
        <f>IF(AD10="","",VLOOKUP(AD10,選手名!$A$2:$J$201,5))</f>
        <v>182</v>
      </c>
      <c r="Y10" s="33">
        <f>IF(AD10="","",VLOOKUP(AD10,選手名!$A$2:$J$201,6))</f>
        <v>125</v>
      </c>
      <c r="AD10" s="29">
        <v>22</v>
      </c>
    </row>
    <row r="11" spans="1:30" ht="20.25" customHeight="1">
      <c r="D11" s="29">
        <v>7</v>
      </c>
      <c r="G11" s="343" t="e">
        <f>IF(#REF!="","",VLOOKUP(#REF!,選手名!$A$2:$J$201,10))</f>
        <v>#REF!</v>
      </c>
      <c r="H11" s="338" t="e">
        <f>IF(#REF!="","",VLOOKUP(#REF!,選手名!$A$2:$J$201,10))</f>
        <v>#REF!</v>
      </c>
      <c r="I11" s="5" t="s">
        <v>203</v>
      </c>
      <c r="J11" s="59" t="str">
        <f>IF(D11="","",VLOOKUP(D11,選手名!$A$2:$J$201,2))</f>
        <v>山本</v>
      </c>
      <c r="K11" s="64"/>
      <c r="L11" s="60" t="str">
        <f>IF(D11="","",VLOOKUP(D11,選手名!$A$2:$J$201,3))</f>
        <v>虎雅</v>
      </c>
      <c r="M11" s="5">
        <f>IF(D11="","",VLOOKUP(D11,選手名!$A$2:$J$201,4))</f>
        <v>1</v>
      </c>
      <c r="N11" s="5">
        <f>IF(D11="","",VLOOKUP(D11,選手名!$A$2:$J$201,5))</f>
        <v>182</v>
      </c>
      <c r="O11" s="39">
        <f>IF(D11="","",VLOOKUP(D11,選手名!$A$2:$J$201,6))</f>
        <v>118</v>
      </c>
      <c r="P11" s="41"/>
      <c r="Q11" s="336" t="e">
        <f>IF(#REF!="","",VLOOKUP(#REF!,選手名!$A$2:$J$201,10))</f>
        <v>#REF!</v>
      </c>
      <c r="R11" s="338" t="e">
        <f>IF(#REF!="","",VLOOKUP(#REF!,選手名!$A$2:$J$201,10))</f>
        <v>#REF!</v>
      </c>
      <c r="S11" s="5" t="s">
        <v>203</v>
      </c>
      <c r="T11" s="59" t="str">
        <f>IF(AD11="","",VLOOKUP(AD11,選手名!$A$2:$J$201,2))</f>
        <v/>
      </c>
      <c r="U11" s="64"/>
      <c r="V11" s="60" t="str">
        <f>IF(AD11="","",VLOOKUP(AD11,選手名!$A$2:$J$201,3))</f>
        <v/>
      </c>
      <c r="W11" s="5" t="str">
        <f>IF(AD11="","",VLOOKUP(AD11,選手名!$A$2:$J$201,4))</f>
        <v/>
      </c>
      <c r="X11" s="5" t="str">
        <f>IF(AD11="","",VLOOKUP(AD11,選手名!$A$2:$J$201,5))</f>
        <v/>
      </c>
      <c r="Y11" s="33" t="str">
        <f>IF(AD11="","",VLOOKUP(AD11,選手名!$A$2:$J$201,6))</f>
        <v/>
      </c>
      <c r="AD11" s="29"/>
    </row>
    <row r="12" spans="1:30" ht="20.25" customHeight="1">
      <c r="D12" s="29">
        <v>4</v>
      </c>
      <c r="G12" s="344" t="e">
        <f>IF(#REF!="","",VLOOKUP(#REF!,選手名!$A$2:$J$201,10))</f>
        <v>#REF!</v>
      </c>
      <c r="H12" s="339" t="e">
        <f>IF(#REF!="","",VLOOKUP(#REF!,選手名!$A$2:$J$201,10))</f>
        <v>#REF!</v>
      </c>
      <c r="I12" s="13" t="s">
        <v>203</v>
      </c>
      <c r="J12" s="61" t="str">
        <f>IF(D12="","",VLOOKUP(D12,選手名!$A$2:$J$201,2))</f>
        <v>伊藤</v>
      </c>
      <c r="K12" s="65"/>
      <c r="L12" s="62" t="str">
        <f>IF(D12="","",VLOOKUP(D12,選手名!$A$2:$J$201,3))</f>
        <v>誠威</v>
      </c>
      <c r="M12" s="13">
        <f>IF(D12="","",VLOOKUP(D12,選手名!$A$2:$J$201,4))</f>
        <v>2</v>
      </c>
      <c r="N12" s="13">
        <f>IF(D12="","",VLOOKUP(D12,選手名!$A$2:$J$201,5))</f>
        <v>167</v>
      </c>
      <c r="O12" s="40">
        <f>IF(D12="","",VLOOKUP(D12,選手名!$A$2:$J$201,6))</f>
        <v>60</v>
      </c>
      <c r="P12" s="41"/>
      <c r="Q12" s="337" t="e">
        <f>IF(#REF!="","",VLOOKUP(#REF!,選手名!$A$2:$J$201,10))</f>
        <v>#REF!</v>
      </c>
      <c r="R12" s="339" t="e">
        <f>IF(#REF!="","",VLOOKUP(#REF!,選手名!$A$2:$J$201,10))</f>
        <v>#REF!</v>
      </c>
      <c r="S12" s="13" t="s">
        <v>203</v>
      </c>
      <c r="T12" s="61" t="str">
        <f>IF(AD12="","",VLOOKUP(AD12,選手名!$A$2:$J$201,2))</f>
        <v/>
      </c>
      <c r="U12" s="65"/>
      <c r="V12" s="62" t="str">
        <f>IF(AD12="","",VLOOKUP(AD12,選手名!$A$2:$J$201,3))</f>
        <v/>
      </c>
      <c r="W12" s="13" t="str">
        <f>IF(AD12="","",VLOOKUP(AD12,選手名!$A$2:$J$201,4))</f>
        <v/>
      </c>
      <c r="X12" s="13" t="str">
        <f>IF(AD12="","",VLOOKUP(AD12,選手名!$A$2:$J$201,5))</f>
        <v/>
      </c>
      <c r="Y12" s="34" t="str">
        <f>IF(AD12="","",VLOOKUP(AD12,選手名!$A$2:$J$201,6))</f>
        <v/>
      </c>
      <c r="AD12" s="29"/>
    </row>
    <row r="13" spans="1:30" ht="20.25" customHeight="1">
      <c r="D13" s="48" t="s">
        <v>203</v>
      </c>
      <c r="G13" s="4" t="s">
        <v>204</v>
      </c>
      <c r="H13" s="36" t="s">
        <v>205</v>
      </c>
      <c r="I13" s="4" t="s">
        <v>206</v>
      </c>
      <c r="J13" s="333" t="s">
        <v>207</v>
      </c>
      <c r="K13" s="334"/>
      <c r="L13" s="335"/>
      <c r="M13" s="4" t="s">
        <v>208</v>
      </c>
      <c r="N13" s="4" t="s">
        <v>209</v>
      </c>
      <c r="O13" s="36" t="s">
        <v>210</v>
      </c>
      <c r="P13" s="41"/>
      <c r="Q13" s="37" t="s">
        <v>204</v>
      </c>
      <c r="R13" s="36" t="s">
        <v>205</v>
      </c>
      <c r="S13" s="4" t="s">
        <v>206</v>
      </c>
      <c r="T13" s="333" t="s">
        <v>207</v>
      </c>
      <c r="U13" s="334"/>
      <c r="V13" s="335"/>
      <c r="W13" s="4" t="s">
        <v>208</v>
      </c>
      <c r="X13" s="4" t="s">
        <v>209</v>
      </c>
      <c r="Y13" s="4" t="s">
        <v>210</v>
      </c>
      <c r="AD13" s="48" t="s">
        <v>203</v>
      </c>
    </row>
    <row r="14" spans="1:30" ht="20.25" customHeight="1">
      <c r="B14" s="55"/>
      <c r="D14" s="29">
        <v>11</v>
      </c>
      <c r="G14" s="343" t="str">
        <f>IF(B15="","",VLOOKUP(B15,選手名!$A$2:$J$201,7))</f>
        <v>明野高校</v>
      </c>
      <c r="H14" s="338" t="str">
        <f>IF(B16="","",VLOOKUP(B16,選手名!$A$2:$J$201,9))</f>
        <v>佐藤　崇</v>
      </c>
      <c r="I14" s="11" t="s">
        <v>212</v>
      </c>
      <c r="J14" s="57" t="str">
        <f>IF(D14="","",VLOOKUP(D14,選手名!$A$2:$J$201,2))</f>
        <v>青山</v>
      </c>
      <c r="K14" s="63"/>
      <c r="L14" s="58" t="str">
        <f>IF(D14="","",VLOOKUP(D14,選手名!$A$2:$J$201,3))</f>
        <v>颯斗</v>
      </c>
      <c r="M14" s="11">
        <f>IF(D14="","",VLOOKUP(D14,選手名!$A$2:$J$201,4))</f>
        <v>1</v>
      </c>
      <c r="N14" s="11">
        <f>IF(D14="","",VLOOKUP(D14,選手名!$A$2:$J$201,5))</f>
        <v>170</v>
      </c>
      <c r="O14" s="38">
        <f>IF(D14="","",VLOOKUP(D14,選手名!$A$2:$J$201,6))</f>
        <v>77.5</v>
      </c>
      <c r="P14" s="41"/>
      <c r="Q14" s="336" t="str">
        <f>IF(AB15="","",VLOOKUP(AB15,選手名!$A$2:$J$201,7))</f>
        <v/>
      </c>
      <c r="R14" s="338" t="str">
        <f>IF(AB16="","",VLOOKUP(AB16,選手名!$A$2:$J$201,9))</f>
        <v/>
      </c>
      <c r="S14" s="11" t="s">
        <v>212</v>
      </c>
      <c r="T14" s="57" t="str">
        <f>IF(AD14="","",VLOOKUP(AD14,選手名!$A$2:$J$201,2))</f>
        <v/>
      </c>
      <c r="U14" s="63"/>
      <c r="V14" s="58" t="str">
        <f>IF(AD14="","",VLOOKUP(AD14,選手名!$A$2:$J$201,3))</f>
        <v/>
      </c>
      <c r="W14" s="11" t="str">
        <f>IF(AD14="","",VLOOKUP(AD14,選手名!$A$2:$J$201,4))</f>
        <v/>
      </c>
      <c r="X14" s="11" t="str">
        <f>IF(AD14="","",VLOOKUP(AD14,選手名!$A$2:$J$201,5))</f>
        <v/>
      </c>
      <c r="Y14" s="35" t="str">
        <f>IF(AD14="","",VLOOKUP(AD14,選手名!$A$2:$J$201,6))</f>
        <v/>
      </c>
      <c r="AB14" s="55"/>
      <c r="AC14" s="55"/>
      <c r="AD14" s="29"/>
    </row>
    <row r="15" spans="1:30" ht="20.25" customHeight="1">
      <c r="A15" s="6" t="s">
        <v>213</v>
      </c>
      <c r="B15" s="29">
        <v>9</v>
      </c>
      <c r="D15" s="29"/>
      <c r="G15" s="343" t="e">
        <f>IF(#REF!="","",VLOOKUP(#REF!,選手名!$A$2:$J$201,10))</f>
        <v>#REF!</v>
      </c>
      <c r="H15" s="338" t="e">
        <f>IF(#REF!="","",VLOOKUP(#REF!,選手名!$A$2:$J$201,10))</f>
        <v>#REF!</v>
      </c>
      <c r="I15" s="5" t="s">
        <v>214</v>
      </c>
      <c r="J15" s="59" t="str">
        <f>IF(D15="","",VLOOKUP(D15,選手名!$A$2:$J$201,2))</f>
        <v/>
      </c>
      <c r="K15" s="64"/>
      <c r="L15" s="60" t="str">
        <f>IF(D15="","",VLOOKUP(D15,選手名!$A$2:$J$201,3))</f>
        <v/>
      </c>
      <c r="M15" s="5" t="str">
        <f>IF(D15="","",VLOOKUP(D15,選手名!$A$2:$J$201,4))</f>
        <v/>
      </c>
      <c r="N15" s="5" t="str">
        <f>IF(D15="","",VLOOKUP(D15,選手名!$A$2:$J$201,5))</f>
        <v/>
      </c>
      <c r="O15" s="39" t="str">
        <f>IF(D15="","",VLOOKUP(D15,選手名!$A$2:$J$201,6))</f>
        <v/>
      </c>
      <c r="P15" s="41"/>
      <c r="Q15" s="336" t="e">
        <f>IF(#REF!="","",VLOOKUP(#REF!,選手名!$A$2:$J$201,10))</f>
        <v>#REF!</v>
      </c>
      <c r="R15" s="338" t="e">
        <f>IF(#REF!="","",VLOOKUP(#REF!,選手名!$A$2:$J$201,10))</f>
        <v>#REF!</v>
      </c>
      <c r="S15" s="5" t="s">
        <v>214</v>
      </c>
      <c r="T15" s="59" t="str">
        <f>IF(AD15="","",VLOOKUP(AD15,選手名!$A$2:$J$201,2))</f>
        <v/>
      </c>
      <c r="U15" s="64"/>
      <c r="V15" s="60" t="str">
        <f>IF(AD15="","",VLOOKUP(AD15,選手名!$A$2:$J$201,3))</f>
        <v/>
      </c>
      <c r="W15" s="5" t="str">
        <f>IF(AD15="","",VLOOKUP(AD15,選手名!$A$2:$J$201,4))</f>
        <v/>
      </c>
      <c r="X15" s="5" t="str">
        <f>IF(AD15="","",VLOOKUP(AD15,選手名!$A$2:$J$201,5))</f>
        <v/>
      </c>
      <c r="Y15" s="33" t="str">
        <f>IF(AD15="","",VLOOKUP(AD15,選手名!$A$2:$J$201,6))</f>
        <v/>
      </c>
      <c r="AA15" s="6" t="s">
        <v>213</v>
      </c>
      <c r="AB15" s="29"/>
      <c r="AC15" s="55"/>
      <c r="AD15" s="29"/>
    </row>
    <row r="16" spans="1:30" ht="20.25" customHeight="1">
      <c r="A16" s="6" t="s">
        <v>215</v>
      </c>
      <c r="B16" s="314">
        <v>9</v>
      </c>
      <c r="D16" s="29">
        <v>9</v>
      </c>
      <c r="G16" s="343" t="e">
        <f>IF(#REF!="","",VLOOKUP(#REF!,選手名!$A$2:$J$201,10))</f>
        <v>#REF!</v>
      </c>
      <c r="H16" s="338" t="e">
        <f>IF(#REF!="","",VLOOKUP(#REF!,選手名!$A$2:$J$201,10))</f>
        <v>#REF!</v>
      </c>
      <c r="I16" s="5" t="s">
        <v>216</v>
      </c>
      <c r="J16" s="59" t="str">
        <f>IF(D16="","",VLOOKUP(D16,選手名!$A$2:$J$201,2))</f>
        <v>小西</v>
      </c>
      <c r="K16" s="64"/>
      <c r="L16" s="60" t="str">
        <f>IF(D16="","",VLOOKUP(D16,選手名!$A$2:$J$201,3))</f>
        <v>奏夢</v>
      </c>
      <c r="M16" s="5">
        <f>IF(D16="","",VLOOKUP(D16,選手名!$A$2:$J$201,4))</f>
        <v>2</v>
      </c>
      <c r="N16" s="5">
        <f>IF(D16="","",VLOOKUP(D16,選手名!$A$2:$J$201,5))</f>
        <v>165</v>
      </c>
      <c r="O16" s="39">
        <f>IF(D16="","",VLOOKUP(D16,選手名!$A$2:$J$201,6))</f>
        <v>80.2</v>
      </c>
      <c r="P16" s="41"/>
      <c r="Q16" s="336" t="e">
        <f>IF(#REF!="","",VLOOKUP(#REF!,選手名!$A$2:$J$201,10))</f>
        <v>#REF!</v>
      </c>
      <c r="R16" s="338" t="e">
        <f>IF(#REF!="","",VLOOKUP(#REF!,選手名!$A$2:$J$201,10))</f>
        <v>#REF!</v>
      </c>
      <c r="S16" s="5" t="s">
        <v>216</v>
      </c>
      <c r="T16" s="59" t="str">
        <f>IF(AD16="","",VLOOKUP(AD16,選手名!$A$2:$J$201,2))</f>
        <v/>
      </c>
      <c r="U16" s="64"/>
      <c r="V16" s="60" t="str">
        <f>IF(AD16="","",VLOOKUP(AD16,選手名!$A$2:$J$201,3))</f>
        <v/>
      </c>
      <c r="W16" s="5" t="str">
        <f>IF(AD16="","",VLOOKUP(AD16,選手名!$A$2:$J$201,4))</f>
        <v/>
      </c>
      <c r="X16" s="5" t="str">
        <f>IF(AD16="","",VLOOKUP(AD16,選手名!$A$2:$J$201,5))</f>
        <v/>
      </c>
      <c r="Y16" s="33" t="str">
        <f>IF(AD16="","",VLOOKUP(AD16,選手名!$A$2:$J$201,6))</f>
        <v/>
      </c>
      <c r="AA16" s="6" t="s">
        <v>215</v>
      </c>
      <c r="AB16" s="29"/>
      <c r="AC16" s="55"/>
      <c r="AD16" s="29"/>
    </row>
    <row r="17" spans="1:31" ht="20.25" customHeight="1">
      <c r="D17" s="29">
        <v>10</v>
      </c>
      <c r="G17" s="343" t="e">
        <f>IF(#REF!="","",VLOOKUP(#REF!,選手名!$A$2:$J$201,10))</f>
        <v>#REF!</v>
      </c>
      <c r="H17" s="338" t="e">
        <f>IF(#REF!="","",VLOOKUP(#REF!,選手名!$A$2:$J$201,10))</f>
        <v>#REF!</v>
      </c>
      <c r="I17" s="5" t="s">
        <v>217</v>
      </c>
      <c r="J17" s="59" t="str">
        <f>IF(D17="","",VLOOKUP(D17,選手名!$A$2:$J$201,2))</f>
        <v>松浦</v>
      </c>
      <c r="K17" s="64"/>
      <c r="L17" s="60" t="str">
        <f>IF(D17="","",VLOOKUP(D17,選手名!$A$2:$J$201,3))</f>
        <v>直史</v>
      </c>
      <c r="M17" s="5">
        <f>IF(D17="","",VLOOKUP(D17,選手名!$A$2:$J$201,4))</f>
        <v>2</v>
      </c>
      <c r="N17" s="5">
        <f>IF(D17="","",VLOOKUP(D17,選手名!$A$2:$J$201,5))</f>
        <v>167</v>
      </c>
      <c r="O17" s="39">
        <f>IF(D17="","",VLOOKUP(D17,選手名!$A$2:$J$201,6))</f>
        <v>66.5</v>
      </c>
      <c r="P17" s="41"/>
      <c r="Q17" s="336" t="e">
        <f>IF(#REF!="","",VLOOKUP(#REF!,選手名!$A$2:$J$201,10))</f>
        <v>#REF!</v>
      </c>
      <c r="R17" s="338" t="e">
        <f>IF(#REF!="","",VLOOKUP(#REF!,選手名!$A$2:$J$201,10))</f>
        <v>#REF!</v>
      </c>
      <c r="S17" s="5" t="s">
        <v>217</v>
      </c>
      <c r="T17" s="59" t="str">
        <f>IF(AD17="","",VLOOKUP(AD17,選手名!$A$2:$J$201,2))</f>
        <v/>
      </c>
      <c r="U17" s="64"/>
      <c r="V17" s="60" t="str">
        <f>IF(AD17="","",VLOOKUP(AD17,選手名!$A$2:$J$201,3))</f>
        <v/>
      </c>
      <c r="W17" s="5" t="str">
        <f>IF(AD17="","",VLOOKUP(AD17,選手名!$A$2:$J$201,4))</f>
        <v/>
      </c>
      <c r="X17" s="5" t="str">
        <f>IF(AD17="","",VLOOKUP(AD17,選手名!$A$2:$J$201,5))</f>
        <v/>
      </c>
      <c r="Y17" s="33" t="str">
        <f>IF(AD17="","",VLOOKUP(AD17,選手名!$A$2:$J$201,6))</f>
        <v/>
      </c>
      <c r="AD17" s="29"/>
    </row>
    <row r="18" spans="1:31" ht="20.25" customHeight="1">
      <c r="D18" s="29">
        <v>12</v>
      </c>
      <c r="G18" s="343" t="e">
        <f>IF(#REF!="","",VLOOKUP(#REF!,選手名!$A$2:$J$201,10))</f>
        <v>#REF!</v>
      </c>
      <c r="H18" s="338" t="e">
        <f>IF(#REF!="","",VLOOKUP(#REF!,選手名!$A$2:$J$201,10))</f>
        <v>#REF!</v>
      </c>
      <c r="I18" s="5" t="s">
        <v>218</v>
      </c>
      <c r="J18" s="59" t="str">
        <f>IF(D18="","",VLOOKUP(D18,選手名!$A$2:$J$201,2))</f>
        <v>森下</v>
      </c>
      <c r="K18" s="64"/>
      <c r="L18" s="60" t="str">
        <f>IF(D18="","",VLOOKUP(D18,選手名!$A$2:$J$201,3))</f>
        <v>虎至</v>
      </c>
      <c r="M18" s="5">
        <f>IF(D18="","",VLOOKUP(D18,選手名!$A$2:$J$201,4))</f>
        <v>1</v>
      </c>
      <c r="N18" s="5">
        <f>IF(D18="","",VLOOKUP(D18,選手名!$A$2:$J$201,5))</f>
        <v>170</v>
      </c>
      <c r="O18" s="39">
        <f>IF(D18="","",VLOOKUP(D18,選手名!$A$2:$J$201,6))</f>
        <v>75.5</v>
      </c>
      <c r="P18" s="41"/>
      <c r="Q18" s="336" t="e">
        <f>IF(#REF!="","",VLOOKUP(#REF!,選手名!$A$2:$J$201,10))</f>
        <v>#REF!</v>
      </c>
      <c r="R18" s="338" t="e">
        <f>IF(#REF!="","",VLOOKUP(#REF!,選手名!$A$2:$J$201,10))</f>
        <v>#REF!</v>
      </c>
      <c r="S18" s="5" t="s">
        <v>218</v>
      </c>
      <c r="T18" s="59" t="str">
        <f>IF(AD18="","",VLOOKUP(AD18,選手名!$A$2:$J$201,2))</f>
        <v/>
      </c>
      <c r="U18" s="64"/>
      <c r="V18" s="60" t="str">
        <f>IF(AD18="","",VLOOKUP(AD18,選手名!$A$2:$J$201,3))</f>
        <v/>
      </c>
      <c r="W18" s="5" t="str">
        <f>IF(AD18="","",VLOOKUP(AD18,選手名!$A$2:$J$201,4))</f>
        <v/>
      </c>
      <c r="X18" s="5" t="str">
        <f>IF(AD18="","",VLOOKUP(AD18,選手名!$A$2:$J$201,5))</f>
        <v/>
      </c>
      <c r="Y18" s="33" t="str">
        <f>IF(AD18="","",VLOOKUP(AD18,選手名!$A$2:$J$201,6))</f>
        <v/>
      </c>
      <c r="AD18" s="29"/>
    </row>
    <row r="19" spans="1:31" ht="20.25" customHeight="1">
      <c r="D19" s="29"/>
      <c r="G19" s="343" t="e">
        <f>IF(#REF!="","",VLOOKUP(#REF!,選手名!$A$2:$J$201,10))</f>
        <v>#REF!</v>
      </c>
      <c r="H19" s="338" t="e">
        <f>IF(#REF!="","",VLOOKUP(#REF!,選手名!$A$2:$J$201,10))</f>
        <v>#REF!</v>
      </c>
      <c r="I19" s="5" t="s">
        <v>203</v>
      </c>
      <c r="J19" s="59" t="str">
        <f>IF(D19="","",VLOOKUP(D19,選手名!$A$2:$J$201,2))</f>
        <v/>
      </c>
      <c r="K19" s="64"/>
      <c r="L19" s="60" t="str">
        <f>IF(D19="","",VLOOKUP(D19,選手名!$A$2:$J$201,3))</f>
        <v/>
      </c>
      <c r="M19" s="5" t="str">
        <f>IF(D19="","",VLOOKUP(D19,選手名!$A$2:$J$201,4))</f>
        <v/>
      </c>
      <c r="N19" s="5" t="str">
        <f>IF(D19="","",VLOOKUP(D19,選手名!$A$2:$J$201,5))</f>
        <v/>
      </c>
      <c r="O19" s="39" t="str">
        <f>IF(D19="","",VLOOKUP(D19,選手名!$A$2:$J$201,6))</f>
        <v/>
      </c>
      <c r="P19" s="41"/>
      <c r="Q19" s="336" t="e">
        <f>IF(#REF!="","",VLOOKUP(#REF!,選手名!$A$2:$J$201,10))</f>
        <v>#REF!</v>
      </c>
      <c r="R19" s="338" t="e">
        <f>IF(#REF!="","",VLOOKUP(#REF!,選手名!$A$2:$J$201,10))</f>
        <v>#REF!</v>
      </c>
      <c r="S19" s="5" t="s">
        <v>203</v>
      </c>
      <c r="T19" s="59" t="str">
        <f>IF(AD19="","",VLOOKUP(AD19,選手名!$A$2:$J$201,2))</f>
        <v/>
      </c>
      <c r="U19" s="64"/>
      <c r="V19" s="60" t="str">
        <f>IF(AD19="","",VLOOKUP(AD19,選手名!$A$2:$J$201,3))</f>
        <v/>
      </c>
      <c r="W19" s="5" t="str">
        <f>IF(AD19="","",VLOOKUP(AD19,選手名!$A$2:$J$201,4))</f>
        <v/>
      </c>
      <c r="X19" s="5" t="str">
        <f>IF(AD19="","",VLOOKUP(AD19,選手名!$A$2:$J$201,5))</f>
        <v/>
      </c>
      <c r="Y19" s="33" t="str">
        <f>IF(AD19="","",VLOOKUP(AD19,選手名!$A$2:$J$201,6))</f>
        <v/>
      </c>
      <c r="AD19" s="29"/>
    </row>
    <row r="20" spans="1:31" ht="20.25" customHeight="1">
      <c r="D20" s="29"/>
      <c r="G20" s="344" t="e">
        <f>IF(#REF!="","",VLOOKUP(#REF!,選手名!$A$2:$J$201,10))</f>
        <v>#REF!</v>
      </c>
      <c r="H20" s="339" t="e">
        <f>IF(#REF!="","",VLOOKUP(#REF!,選手名!$A$2:$J$201,10))</f>
        <v>#REF!</v>
      </c>
      <c r="I20" s="13" t="s">
        <v>203</v>
      </c>
      <c r="J20" s="61" t="str">
        <f>IF(D20="","",VLOOKUP(D20,選手名!$A$2:$J$201,2))</f>
        <v/>
      </c>
      <c r="K20" s="65"/>
      <c r="L20" s="62" t="str">
        <f>IF(D20="","",VLOOKUP(D20,選手名!$A$2:$J$201,3))</f>
        <v/>
      </c>
      <c r="M20" s="13" t="str">
        <f>IF(D20="","",VLOOKUP(D20,選手名!$A$2:$J$201,4))</f>
        <v/>
      </c>
      <c r="N20" s="13" t="str">
        <f>IF(D20="","",VLOOKUP(D20,選手名!$A$2:$J$201,5))</f>
        <v/>
      </c>
      <c r="O20" s="40" t="str">
        <f>IF(D20="","",VLOOKUP(D20,選手名!$A$2:$J$201,6))</f>
        <v/>
      </c>
      <c r="P20" s="41"/>
      <c r="Q20" s="337" t="e">
        <f>IF(#REF!="","",VLOOKUP(#REF!,選手名!$A$2:$J$201,10))</f>
        <v>#REF!</v>
      </c>
      <c r="R20" s="339" t="e">
        <f>IF(#REF!="","",VLOOKUP(#REF!,選手名!$A$2:$J$201,10))</f>
        <v>#REF!</v>
      </c>
      <c r="S20" s="13" t="s">
        <v>203</v>
      </c>
      <c r="T20" s="61" t="str">
        <f>IF(AD20="","",VLOOKUP(AD20,選手名!$A$2:$J$201,2))</f>
        <v/>
      </c>
      <c r="U20" s="65"/>
      <c r="V20" s="62" t="str">
        <f>IF(AD20="","",VLOOKUP(AD20,選手名!$A$2:$J$201,3))</f>
        <v/>
      </c>
      <c r="W20" s="13" t="str">
        <f>IF(AD20="","",VLOOKUP(AD20,選手名!$A$2:$J$201,4))</f>
        <v/>
      </c>
      <c r="X20" s="13" t="str">
        <f>IF(AD20="","",VLOOKUP(AD20,選手名!$A$2:$J$201,5))</f>
        <v/>
      </c>
      <c r="Y20" s="34" t="str">
        <f>IF(AD20="","",VLOOKUP(AD20,選手名!$A$2:$J$201,6))</f>
        <v/>
      </c>
      <c r="AD20" s="29"/>
    </row>
    <row r="21" spans="1:31" ht="20.25" customHeight="1">
      <c r="D21" s="48" t="s">
        <v>203</v>
      </c>
      <c r="G21" s="4" t="s">
        <v>204</v>
      </c>
      <c r="H21" s="36" t="s">
        <v>205</v>
      </c>
      <c r="I21" s="4" t="s">
        <v>206</v>
      </c>
      <c r="J21" s="333" t="s">
        <v>207</v>
      </c>
      <c r="K21" s="334"/>
      <c r="L21" s="335"/>
      <c r="M21" s="4" t="s">
        <v>208</v>
      </c>
      <c r="N21" s="4" t="s">
        <v>209</v>
      </c>
      <c r="O21" s="36" t="s">
        <v>210</v>
      </c>
      <c r="P21" s="41"/>
      <c r="Q21" s="37" t="s">
        <v>204</v>
      </c>
      <c r="R21" s="36" t="s">
        <v>205</v>
      </c>
      <c r="S21" s="4" t="s">
        <v>206</v>
      </c>
      <c r="T21" s="333" t="s">
        <v>207</v>
      </c>
      <c r="U21" s="334"/>
      <c r="V21" s="335"/>
      <c r="W21" s="4" t="s">
        <v>208</v>
      </c>
      <c r="X21" s="4" t="s">
        <v>209</v>
      </c>
      <c r="Y21" s="4" t="s">
        <v>210</v>
      </c>
      <c r="AD21" s="48" t="s">
        <v>203</v>
      </c>
    </row>
    <row r="22" spans="1:31" ht="20.25" customHeight="1">
      <c r="B22" s="55"/>
      <c r="D22" s="29"/>
      <c r="G22" s="343" t="str">
        <f>IF(B23="","",VLOOKUP(B23,選手名!$A$2:$J$201,7))</f>
        <v/>
      </c>
      <c r="H22" s="338" t="str">
        <f>IF(B24="","",VLOOKUP(B24,選手名!$A$2:$J$201,9))</f>
        <v/>
      </c>
      <c r="I22" s="11" t="s">
        <v>212</v>
      </c>
      <c r="J22" s="57" t="str">
        <f>IF(D22="","",VLOOKUP(D22,選手名!$A$2:$J$201,2))</f>
        <v/>
      </c>
      <c r="K22" s="63"/>
      <c r="L22" s="58" t="str">
        <f>IF(D22="","",VLOOKUP(D22,選手名!$A$2:$J$201,3))</f>
        <v/>
      </c>
      <c r="M22" s="11" t="str">
        <f>IF(D22="","",VLOOKUP(D22,選手名!$A$2:$J$201,4))</f>
        <v/>
      </c>
      <c r="N22" s="11" t="str">
        <f>IF(D22="","",VLOOKUP(D22,選手名!$A$2:$J$201,5))</f>
        <v/>
      </c>
      <c r="O22" s="38" t="str">
        <f>IF(D22="","",VLOOKUP(D22,選手名!$A$2:$J$201,6))</f>
        <v/>
      </c>
      <c r="P22" s="41"/>
      <c r="Q22" s="336" t="str">
        <f>IF(AB23="","",VLOOKUP(AB23,選手名!$A$2:$J$201,7))</f>
        <v/>
      </c>
      <c r="R22" s="338" t="str">
        <f>IF(AB24="","",VLOOKUP(AB24,選手名!$A$2:$J$201,9))</f>
        <v/>
      </c>
      <c r="S22" s="11" t="s">
        <v>212</v>
      </c>
      <c r="T22" s="57" t="str">
        <f>IF(AD22="","",VLOOKUP(AD22,選手名!$A$2:$J$201,2))</f>
        <v/>
      </c>
      <c r="U22" s="63"/>
      <c r="V22" s="58" t="str">
        <f>IF(AD22="","",VLOOKUP(AD22,選手名!$A$2:$J$201,3))</f>
        <v/>
      </c>
      <c r="W22" s="11" t="str">
        <f>IF(AD22="","",VLOOKUP(AD22,選手名!$A$2:$J$201,4))</f>
        <v/>
      </c>
      <c r="X22" s="11" t="str">
        <f>IF(AD22="","",VLOOKUP(AD22,選手名!$A$2:$J$201,5))</f>
        <v/>
      </c>
      <c r="Y22" s="35" t="str">
        <f>IF(AD22="","",VLOOKUP(AD22,選手名!$A$2:$J$201,6))</f>
        <v/>
      </c>
      <c r="AB22" s="55"/>
      <c r="AC22" s="55"/>
      <c r="AD22" s="29"/>
    </row>
    <row r="23" spans="1:31" ht="20.25" customHeight="1">
      <c r="A23" s="6" t="s">
        <v>213</v>
      </c>
      <c r="B23" s="29"/>
      <c r="D23" s="29"/>
      <c r="G23" s="343" t="e">
        <f>IF(#REF!="","",VLOOKUP(#REF!,選手名!$A$2:$J$201,10))</f>
        <v>#REF!</v>
      </c>
      <c r="H23" s="338" t="e">
        <f>IF(#REF!="","",VLOOKUP(#REF!,選手名!$A$2:$J$201,10))</f>
        <v>#REF!</v>
      </c>
      <c r="I23" s="5" t="s">
        <v>214</v>
      </c>
      <c r="J23" s="59" t="str">
        <f>IF(D23="","",VLOOKUP(D23,選手名!$A$2:$J$201,2))</f>
        <v/>
      </c>
      <c r="K23" s="64"/>
      <c r="L23" s="60" t="str">
        <f>IF(D23="","",VLOOKUP(D23,選手名!$A$2:$J$201,3))</f>
        <v/>
      </c>
      <c r="M23" s="5" t="str">
        <f>IF(D23="","",VLOOKUP(D23,選手名!$A$2:$J$201,4))</f>
        <v/>
      </c>
      <c r="N23" s="5" t="str">
        <f>IF(D23="","",VLOOKUP(D23,選手名!$A$2:$J$201,5))</f>
        <v/>
      </c>
      <c r="O23" s="39" t="str">
        <f>IF(D23="","",VLOOKUP(D23,選手名!$A$2:$J$201,6))</f>
        <v/>
      </c>
      <c r="P23" s="41"/>
      <c r="Q23" s="336" t="e">
        <f>IF(#REF!="","",VLOOKUP(#REF!,選手名!$A$2:$J$201,10))</f>
        <v>#REF!</v>
      </c>
      <c r="R23" s="338" t="e">
        <f>IF(#REF!="","",VLOOKUP(#REF!,選手名!$A$2:$J$201,10))</f>
        <v>#REF!</v>
      </c>
      <c r="S23" s="5" t="s">
        <v>214</v>
      </c>
      <c r="T23" s="59" t="str">
        <f>IF(AD23="","",VLOOKUP(AD23,選手名!$A$2:$J$201,2))</f>
        <v/>
      </c>
      <c r="U23" s="64"/>
      <c r="V23" s="60" t="str">
        <f>IF(AD23="","",VLOOKUP(AD23,選手名!$A$2:$J$201,3))</f>
        <v/>
      </c>
      <c r="W23" s="5" t="str">
        <f>IF(AD23="","",VLOOKUP(AD23,選手名!$A$2:$J$201,4))</f>
        <v/>
      </c>
      <c r="X23" s="5" t="str">
        <f>IF(AD23="","",VLOOKUP(AD23,選手名!$A$2:$J$201,5))</f>
        <v/>
      </c>
      <c r="Y23" s="33" t="str">
        <f>IF(AD23="","",VLOOKUP(AD23,選手名!$A$2:$J$201,6))</f>
        <v/>
      </c>
      <c r="AA23" s="6" t="s">
        <v>213</v>
      </c>
      <c r="AB23" s="29"/>
      <c r="AC23" s="55"/>
      <c r="AD23" s="29"/>
    </row>
    <row r="24" spans="1:31" ht="20.25" customHeight="1">
      <c r="A24" s="6" t="s">
        <v>215</v>
      </c>
      <c r="B24" s="29"/>
      <c r="D24" s="29"/>
      <c r="G24" s="343" t="e">
        <f>IF(#REF!="","",VLOOKUP(#REF!,選手名!$A$2:$J$201,10))</f>
        <v>#REF!</v>
      </c>
      <c r="H24" s="338" t="e">
        <f>IF(#REF!="","",VLOOKUP(#REF!,選手名!$A$2:$J$201,10))</f>
        <v>#REF!</v>
      </c>
      <c r="I24" s="5" t="s">
        <v>216</v>
      </c>
      <c r="J24" s="59" t="str">
        <f>IF(D24="","",VLOOKUP(D24,選手名!$A$2:$J$201,2))</f>
        <v/>
      </c>
      <c r="K24" s="64"/>
      <c r="L24" s="60" t="str">
        <f>IF(D24="","",VLOOKUP(D24,選手名!$A$2:$J$201,3))</f>
        <v/>
      </c>
      <c r="M24" s="5" t="str">
        <f>IF(D24="","",VLOOKUP(D24,選手名!$A$2:$J$201,4))</f>
        <v/>
      </c>
      <c r="N24" s="5" t="str">
        <f>IF(D24="","",VLOOKUP(D24,選手名!$A$2:$J$201,5))</f>
        <v/>
      </c>
      <c r="O24" s="39" t="str">
        <f>IF(D24="","",VLOOKUP(D24,選手名!$A$2:$J$201,6))</f>
        <v/>
      </c>
      <c r="P24" s="41"/>
      <c r="Q24" s="336" t="e">
        <f>IF(#REF!="","",VLOOKUP(#REF!,選手名!$A$2:$J$201,10))</f>
        <v>#REF!</v>
      </c>
      <c r="R24" s="338" t="e">
        <f>IF(#REF!="","",VLOOKUP(#REF!,選手名!$A$2:$J$201,10))</f>
        <v>#REF!</v>
      </c>
      <c r="S24" s="5" t="s">
        <v>216</v>
      </c>
      <c r="T24" s="59" t="str">
        <f>IF(AD24="","",VLOOKUP(AD24,選手名!$A$2:$J$201,2))</f>
        <v/>
      </c>
      <c r="U24" s="64"/>
      <c r="V24" s="60" t="str">
        <f>IF(AD24="","",VLOOKUP(AD24,選手名!$A$2:$J$201,3))</f>
        <v/>
      </c>
      <c r="W24" s="5" t="str">
        <f>IF(AD24="","",VLOOKUP(AD24,選手名!$A$2:$J$201,4))</f>
        <v/>
      </c>
      <c r="X24" s="5" t="str">
        <f>IF(AD24="","",VLOOKUP(AD24,選手名!$A$2:$J$201,5))</f>
        <v/>
      </c>
      <c r="Y24" s="33" t="str">
        <f>IF(AD24="","",VLOOKUP(AD24,選手名!$A$2:$J$201,6))</f>
        <v/>
      </c>
      <c r="AA24" s="6" t="s">
        <v>215</v>
      </c>
      <c r="AB24" s="29"/>
      <c r="AC24" s="55"/>
      <c r="AD24" s="29"/>
    </row>
    <row r="25" spans="1:31" ht="20.25" customHeight="1">
      <c r="D25" s="29"/>
      <c r="G25" s="343" t="e">
        <f>IF(#REF!="","",VLOOKUP(#REF!,選手名!$A$2:$J$201,10))</f>
        <v>#REF!</v>
      </c>
      <c r="H25" s="338" t="e">
        <f>IF(#REF!="","",VLOOKUP(#REF!,選手名!$A$2:$J$201,10))</f>
        <v>#REF!</v>
      </c>
      <c r="I25" s="5" t="s">
        <v>217</v>
      </c>
      <c r="J25" s="59" t="str">
        <f>IF(D25="","",VLOOKUP(D25,選手名!$A$2:$J$201,2))</f>
        <v/>
      </c>
      <c r="K25" s="64"/>
      <c r="L25" s="60" t="str">
        <f>IF(D25="","",VLOOKUP(D25,選手名!$A$2:$J$201,3))</f>
        <v/>
      </c>
      <c r="M25" s="5" t="str">
        <f>IF(D25="","",VLOOKUP(D25,選手名!$A$2:$J$201,4))</f>
        <v/>
      </c>
      <c r="N25" s="5" t="str">
        <f>IF(D25="","",VLOOKUP(D25,選手名!$A$2:$J$201,5))</f>
        <v/>
      </c>
      <c r="O25" s="39" t="str">
        <f>IF(D25="","",VLOOKUP(D25,選手名!$A$2:$J$201,6))</f>
        <v/>
      </c>
      <c r="P25" s="41"/>
      <c r="Q25" s="336" t="e">
        <f>IF(#REF!="","",VLOOKUP(#REF!,選手名!$A$2:$J$201,10))</f>
        <v>#REF!</v>
      </c>
      <c r="R25" s="338" t="e">
        <f>IF(#REF!="","",VLOOKUP(#REF!,選手名!$A$2:$J$201,10))</f>
        <v>#REF!</v>
      </c>
      <c r="S25" s="5" t="s">
        <v>217</v>
      </c>
      <c r="T25" s="59" t="str">
        <f>IF(AD25="","",VLOOKUP(AD25,選手名!$A$2:$J$201,2))</f>
        <v/>
      </c>
      <c r="U25" s="64"/>
      <c r="V25" s="60" t="str">
        <f>IF(AD25="","",VLOOKUP(AD25,選手名!$A$2:$J$201,3))</f>
        <v/>
      </c>
      <c r="W25" s="5" t="str">
        <f>IF(AD25="","",VLOOKUP(AD25,選手名!$A$2:$J$201,4))</f>
        <v/>
      </c>
      <c r="X25" s="5" t="str">
        <f>IF(AD25="","",VLOOKUP(AD25,選手名!$A$2:$J$201,5))</f>
        <v/>
      </c>
      <c r="Y25" s="33" t="str">
        <f>IF(AD25="","",VLOOKUP(AD25,選手名!$A$2:$J$201,6))</f>
        <v/>
      </c>
      <c r="AD25" s="29"/>
    </row>
    <row r="26" spans="1:31" ht="20.25" customHeight="1">
      <c r="D26" s="29"/>
      <c r="G26" s="343" t="e">
        <f>IF(#REF!="","",VLOOKUP(#REF!,選手名!$A$2:$J$201,10))</f>
        <v>#REF!</v>
      </c>
      <c r="H26" s="338" t="e">
        <f>IF(#REF!="","",VLOOKUP(#REF!,選手名!$A$2:$J$201,10))</f>
        <v>#REF!</v>
      </c>
      <c r="I26" s="5" t="s">
        <v>218</v>
      </c>
      <c r="J26" s="59" t="str">
        <f>IF(D26="","",VLOOKUP(D26,選手名!$A$2:$J$201,2))</f>
        <v/>
      </c>
      <c r="K26" s="64"/>
      <c r="L26" s="60" t="str">
        <f>IF(D26="","",VLOOKUP(D26,選手名!$A$2:$J$201,3))</f>
        <v/>
      </c>
      <c r="M26" s="5" t="str">
        <f>IF(D26="","",VLOOKUP(D26,選手名!$A$2:$J$201,4))</f>
        <v/>
      </c>
      <c r="N26" s="5" t="str">
        <f>IF(D26="","",VLOOKUP(D26,選手名!$A$2:$J$201,5))</f>
        <v/>
      </c>
      <c r="O26" s="39" t="str">
        <f>IF(D26="","",VLOOKUP(D26,選手名!$A$2:$J$201,6))</f>
        <v/>
      </c>
      <c r="P26" s="41"/>
      <c r="Q26" s="336" t="e">
        <f>IF(#REF!="","",VLOOKUP(#REF!,選手名!$A$2:$J$201,10))</f>
        <v>#REF!</v>
      </c>
      <c r="R26" s="338" t="e">
        <f>IF(#REF!="","",VLOOKUP(#REF!,選手名!$A$2:$J$201,10))</f>
        <v>#REF!</v>
      </c>
      <c r="S26" s="5" t="s">
        <v>218</v>
      </c>
      <c r="T26" s="59" t="str">
        <f>IF(AD26="","",VLOOKUP(AD26,選手名!$A$2:$J$201,2))</f>
        <v/>
      </c>
      <c r="U26" s="64"/>
      <c r="V26" s="60" t="str">
        <f>IF(AD26="","",VLOOKUP(AD26,選手名!$A$2:$J$201,3))</f>
        <v/>
      </c>
      <c r="W26" s="5" t="str">
        <f>IF(AD26="","",VLOOKUP(AD26,選手名!$A$2:$J$201,4))</f>
        <v/>
      </c>
      <c r="X26" s="5" t="str">
        <f>IF(AD26="","",VLOOKUP(AD26,選手名!$A$2:$J$201,5))</f>
        <v/>
      </c>
      <c r="Y26" s="33" t="str">
        <f>IF(AD26="","",VLOOKUP(AD26,選手名!$A$2:$J$201,6))</f>
        <v/>
      </c>
      <c r="AD26" s="29"/>
    </row>
    <row r="27" spans="1:31" ht="20.25" customHeight="1">
      <c r="D27" s="29"/>
      <c r="G27" s="343" t="e">
        <f>IF(#REF!="","",VLOOKUP(#REF!,選手名!$A$2:$J$201,10))</f>
        <v>#REF!</v>
      </c>
      <c r="H27" s="338" t="e">
        <f>IF(#REF!="","",VLOOKUP(#REF!,選手名!$A$2:$J$201,10))</f>
        <v>#REF!</v>
      </c>
      <c r="I27" s="5" t="s">
        <v>203</v>
      </c>
      <c r="J27" s="59" t="str">
        <f>IF(D27="","",VLOOKUP(D27,選手名!$A$2:$J$201,2))</f>
        <v/>
      </c>
      <c r="K27" s="64"/>
      <c r="L27" s="60" t="str">
        <f>IF(D27="","",VLOOKUP(D27,選手名!$A$2:$J$201,3))</f>
        <v/>
      </c>
      <c r="M27" s="5" t="str">
        <f>IF(D27="","",VLOOKUP(D27,選手名!$A$2:$J$201,4))</f>
        <v/>
      </c>
      <c r="N27" s="5" t="str">
        <f>IF(D27="","",VLOOKUP(D27,選手名!$A$2:$J$201,5))</f>
        <v/>
      </c>
      <c r="O27" s="39" t="str">
        <f>IF(D27="","",VLOOKUP(D27,選手名!$A$2:$J$201,6))</f>
        <v/>
      </c>
      <c r="P27" s="41"/>
      <c r="Q27" s="336" t="e">
        <f>IF(#REF!="","",VLOOKUP(#REF!,選手名!$A$2:$J$201,10))</f>
        <v>#REF!</v>
      </c>
      <c r="R27" s="338" t="e">
        <f>IF(#REF!="","",VLOOKUP(#REF!,選手名!$A$2:$J$201,10))</f>
        <v>#REF!</v>
      </c>
      <c r="S27" s="5" t="s">
        <v>203</v>
      </c>
      <c r="T27" s="59" t="str">
        <f>IF(AD27="","",VLOOKUP(AD27,選手名!$A$2:$J$201,2))</f>
        <v/>
      </c>
      <c r="U27" s="64"/>
      <c r="V27" s="60" t="str">
        <f>IF(AD27="","",VLOOKUP(AD27,選手名!$A$2:$J$201,3))</f>
        <v/>
      </c>
      <c r="W27" s="5" t="str">
        <f>IF(AD27="","",VLOOKUP(AD27,選手名!$A$2:$J$201,4))</f>
        <v/>
      </c>
      <c r="X27" s="5" t="str">
        <f>IF(AD27="","",VLOOKUP(AD27,選手名!$A$2:$J$201,5))</f>
        <v/>
      </c>
      <c r="Y27" s="33" t="str">
        <f>IF(AD27="","",VLOOKUP(AD27,選手名!$A$2:$J$201,6))</f>
        <v/>
      </c>
      <c r="AD27" s="29"/>
    </row>
    <row r="28" spans="1:31" ht="20.25" customHeight="1">
      <c r="D28" s="29"/>
      <c r="G28" s="344" t="e">
        <f>IF(#REF!="","",VLOOKUP(#REF!,選手名!$A$2:$J$201,10))</f>
        <v>#REF!</v>
      </c>
      <c r="H28" s="339" t="e">
        <f>IF(#REF!="","",VLOOKUP(#REF!,選手名!$A$2:$J$201,10))</f>
        <v>#REF!</v>
      </c>
      <c r="I28" s="13" t="s">
        <v>203</v>
      </c>
      <c r="J28" s="61" t="str">
        <f>IF(D28="","",VLOOKUP(D28,選手名!$A$2:$J$201,2))</f>
        <v/>
      </c>
      <c r="K28" s="65"/>
      <c r="L28" s="62" t="str">
        <f>IF(D28="","",VLOOKUP(D28,選手名!$A$2:$J$201,3))</f>
        <v/>
      </c>
      <c r="M28" s="13" t="str">
        <f>IF(D28="","",VLOOKUP(D28,選手名!$A$2:$J$201,4))</f>
        <v/>
      </c>
      <c r="N28" s="13" t="str">
        <f>IF(D28="","",VLOOKUP(D28,選手名!$A$2:$J$201,5))</f>
        <v/>
      </c>
      <c r="O28" s="40" t="str">
        <f>IF(D28="","",VLOOKUP(D28,選手名!$A$2:$J$201,6))</f>
        <v/>
      </c>
      <c r="P28" s="41"/>
      <c r="Q28" s="337" t="e">
        <f>IF(#REF!="","",VLOOKUP(#REF!,選手名!$A$2:$J$201,10))</f>
        <v>#REF!</v>
      </c>
      <c r="R28" s="339" t="e">
        <f>IF(#REF!="","",VLOOKUP(#REF!,選手名!$A$2:$J$201,10))</f>
        <v>#REF!</v>
      </c>
      <c r="S28" s="13" t="s">
        <v>203</v>
      </c>
      <c r="T28" s="61" t="str">
        <f>IF(AD28="","",VLOOKUP(AD28,選手名!$A$2:$J$201,2))</f>
        <v/>
      </c>
      <c r="U28" s="65"/>
      <c r="V28" s="62" t="str">
        <f>IF(AD28="","",VLOOKUP(AD28,選手名!$A$2:$J$201,3))</f>
        <v/>
      </c>
      <c r="W28" s="13" t="str">
        <f>IF(AD28="","",VLOOKUP(AD28,選手名!$A$2:$J$201,4))</f>
        <v/>
      </c>
      <c r="X28" s="13" t="str">
        <f>IF(AD28="","",VLOOKUP(AD28,選手名!$A$2:$J$201,5))</f>
        <v/>
      </c>
      <c r="Y28" s="34" t="str">
        <f>IF(AD28="","",VLOOKUP(AD28,選手名!$A$2:$J$201,6))</f>
        <v/>
      </c>
      <c r="AD28" s="29"/>
    </row>
    <row r="29" spans="1:31" ht="20.25" customHeight="1">
      <c r="D29" s="48" t="s">
        <v>203</v>
      </c>
      <c r="G29" s="4" t="s">
        <v>204</v>
      </c>
      <c r="H29" s="36" t="s">
        <v>205</v>
      </c>
      <c r="I29" s="4" t="s">
        <v>206</v>
      </c>
      <c r="J29" s="333" t="s">
        <v>207</v>
      </c>
      <c r="K29" s="334"/>
      <c r="L29" s="335"/>
      <c r="M29" s="4" t="s">
        <v>208</v>
      </c>
      <c r="N29" s="4" t="s">
        <v>209</v>
      </c>
      <c r="O29" s="36" t="s">
        <v>210</v>
      </c>
      <c r="P29" s="41"/>
      <c r="Q29" s="37" t="s">
        <v>204</v>
      </c>
      <c r="R29" s="36" t="s">
        <v>205</v>
      </c>
      <c r="S29" s="4" t="s">
        <v>206</v>
      </c>
      <c r="T29" s="333" t="s">
        <v>207</v>
      </c>
      <c r="U29" s="334"/>
      <c r="V29" s="335"/>
      <c r="W29" s="4" t="s">
        <v>208</v>
      </c>
      <c r="X29" s="4" t="s">
        <v>209</v>
      </c>
      <c r="Y29" s="4" t="s">
        <v>210</v>
      </c>
      <c r="AD29" s="48" t="s">
        <v>203</v>
      </c>
    </row>
    <row r="30" spans="1:31" ht="20.25" customHeight="1">
      <c r="B30" s="55"/>
      <c r="D30" s="29"/>
      <c r="G30" s="343" t="str">
        <f>IF(B31="","",VLOOKUP(B31,選手名!$A$2:$J$201,7))</f>
        <v/>
      </c>
      <c r="H30" s="338" t="str">
        <f>IF(B32="","",VLOOKUP(B32,選手名!$A$2:$J$201,9))</f>
        <v/>
      </c>
      <c r="I30" s="11" t="s">
        <v>212</v>
      </c>
      <c r="J30" s="57" t="str">
        <f>IF(D30="","",VLOOKUP(D30,選手名!$A$2:$J$201,2))</f>
        <v/>
      </c>
      <c r="K30" s="63"/>
      <c r="L30" s="58" t="str">
        <f>IF(D30="","",VLOOKUP(D30,選手名!$A$2:$J$201,3))</f>
        <v/>
      </c>
      <c r="M30" s="11" t="str">
        <f>IF(D30="","",VLOOKUP(D30,選手名!$A$2:$J$201,4))</f>
        <v/>
      </c>
      <c r="N30" s="11" t="str">
        <f>IF(D30="","",VLOOKUP(D30,選手名!$A$2:$J$201,5))</f>
        <v/>
      </c>
      <c r="O30" s="38" t="str">
        <f>IF(D30="","",VLOOKUP(D30,選手名!$A$2:$J$201,6))</f>
        <v/>
      </c>
      <c r="P30" s="41"/>
      <c r="Q30" s="336" t="str">
        <f>IF(AB31="","",VLOOKUP(AB31,選手名!$A$2:$J$201,7))</f>
        <v/>
      </c>
      <c r="R30" s="338" t="str">
        <f>IF(AB32="","",VLOOKUP(AB32,選手名!$A$2:$J$201,9))</f>
        <v/>
      </c>
      <c r="S30" s="11" t="s">
        <v>212</v>
      </c>
      <c r="T30" s="57" t="str">
        <f>IF(AD30="","",VLOOKUP(AD30,選手名!$A$2:$J$201,2))</f>
        <v/>
      </c>
      <c r="U30" s="63"/>
      <c r="V30" s="58" t="str">
        <f>IF(AD30="","",VLOOKUP(AD30,選手名!$A$2:$J$201,3))</f>
        <v/>
      </c>
      <c r="W30" s="11" t="str">
        <f>IF(AD30="","",VLOOKUP(AD30,選手名!$A$2:$J$201,4))</f>
        <v/>
      </c>
      <c r="X30" s="11" t="str">
        <f>IF(AD30="","",VLOOKUP(AD30,選手名!$A$2:$J$201,5))</f>
        <v/>
      </c>
      <c r="Y30" s="35" t="str">
        <f>IF(AD30="","",VLOOKUP(AD30,選手名!$A$2:$J$201,6))</f>
        <v/>
      </c>
      <c r="AB30" s="55"/>
      <c r="AC30" s="55"/>
      <c r="AD30" s="29"/>
    </row>
    <row r="31" spans="1:31" ht="20.25" customHeight="1">
      <c r="A31" s="6" t="s">
        <v>213</v>
      </c>
      <c r="B31" s="29"/>
      <c r="D31" s="29"/>
      <c r="G31" s="343" t="e">
        <f>IF(#REF!="","",VLOOKUP(#REF!,選手名!$A$2:$J$201,10))</f>
        <v>#REF!</v>
      </c>
      <c r="H31" s="338" t="e">
        <f>IF(#REF!="","",VLOOKUP(#REF!,選手名!$A$2:$J$201,10))</f>
        <v>#REF!</v>
      </c>
      <c r="I31" s="5" t="s">
        <v>214</v>
      </c>
      <c r="J31" s="59" t="str">
        <f>IF(D31="","",VLOOKUP(D31,選手名!$A$2:$J$201,2))</f>
        <v/>
      </c>
      <c r="K31" s="64"/>
      <c r="L31" s="60" t="str">
        <f>IF(D31="","",VLOOKUP(D31,選手名!$A$2:$J$201,3))</f>
        <v/>
      </c>
      <c r="M31" s="5" t="str">
        <f>IF(D31="","",VLOOKUP(D31,選手名!$A$2:$J$201,4))</f>
        <v/>
      </c>
      <c r="N31" s="5" t="str">
        <f>IF(D31="","",VLOOKUP(D31,選手名!$A$2:$J$201,5))</f>
        <v/>
      </c>
      <c r="O31" s="39" t="str">
        <f>IF(D31="","",VLOOKUP(D31,選手名!$A$2:$J$201,6))</f>
        <v/>
      </c>
      <c r="P31" s="41"/>
      <c r="Q31" s="336" t="e">
        <f>IF(#REF!="","",VLOOKUP(#REF!,選手名!$A$2:$J$201,10))</f>
        <v>#REF!</v>
      </c>
      <c r="R31" s="338" t="e">
        <f>IF(#REF!="","",VLOOKUP(#REF!,選手名!$A$2:$J$201,10))</f>
        <v>#REF!</v>
      </c>
      <c r="S31" s="5" t="s">
        <v>214</v>
      </c>
      <c r="T31" s="59" t="str">
        <f>IF(AD31="","",VLOOKUP(AD31,選手名!$A$2:$J$201,2))</f>
        <v/>
      </c>
      <c r="U31" s="64"/>
      <c r="V31" s="60" t="str">
        <f>IF(AD31="","",VLOOKUP(AD31,選手名!$A$2:$J$201,3))</f>
        <v/>
      </c>
      <c r="W31" s="5" t="str">
        <f>IF(AD31="","",VLOOKUP(AD31,選手名!$A$2:$J$201,4))</f>
        <v/>
      </c>
      <c r="X31" s="5" t="str">
        <f>IF(AD31="","",VLOOKUP(AD31,選手名!$A$2:$J$201,5))</f>
        <v/>
      </c>
      <c r="Y31" s="33" t="str">
        <f>IF(AD31="","",VLOOKUP(AD31,選手名!$A$2:$J$201,6))</f>
        <v/>
      </c>
      <c r="AA31" s="6" t="s">
        <v>213</v>
      </c>
      <c r="AB31" s="29"/>
      <c r="AC31" s="55"/>
      <c r="AD31" s="29"/>
      <c r="AE31" s="18"/>
    </row>
    <row r="32" spans="1:31" ht="20.25" customHeight="1">
      <c r="A32" s="6" t="s">
        <v>215</v>
      </c>
      <c r="B32" s="29"/>
      <c r="D32" s="29"/>
      <c r="G32" s="343" t="e">
        <f>IF(#REF!="","",VLOOKUP(#REF!,選手名!$A$2:$J$201,10))</f>
        <v>#REF!</v>
      </c>
      <c r="H32" s="338" t="e">
        <f>IF(#REF!="","",VLOOKUP(#REF!,選手名!$A$2:$J$201,10))</f>
        <v>#REF!</v>
      </c>
      <c r="I32" s="5" t="s">
        <v>216</v>
      </c>
      <c r="J32" s="59" t="str">
        <f>IF(D32="","",VLOOKUP(D32,選手名!$A$2:$J$201,2))</f>
        <v/>
      </c>
      <c r="K32" s="64"/>
      <c r="L32" s="60" t="str">
        <f>IF(D32="","",VLOOKUP(D32,選手名!$A$2:$J$201,3))</f>
        <v/>
      </c>
      <c r="M32" s="5" t="str">
        <f>IF(D32="","",VLOOKUP(D32,選手名!$A$2:$J$201,4))</f>
        <v/>
      </c>
      <c r="N32" s="5" t="str">
        <f>IF(D32="","",VLOOKUP(D32,選手名!$A$2:$J$201,5))</f>
        <v/>
      </c>
      <c r="O32" s="39" t="str">
        <f>IF(D32="","",VLOOKUP(D32,選手名!$A$2:$J$201,6))</f>
        <v/>
      </c>
      <c r="P32" s="41"/>
      <c r="Q32" s="336" t="e">
        <f>IF(#REF!="","",VLOOKUP(#REF!,選手名!$A$2:$J$201,10))</f>
        <v>#REF!</v>
      </c>
      <c r="R32" s="338" t="e">
        <f>IF(#REF!="","",VLOOKUP(#REF!,選手名!$A$2:$J$201,10))</f>
        <v>#REF!</v>
      </c>
      <c r="S32" s="5" t="s">
        <v>216</v>
      </c>
      <c r="T32" s="59" t="str">
        <f>IF(AD32="","",VLOOKUP(AD32,選手名!$A$2:$J$201,2))</f>
        <v/>
      </c>
      <c r="U32" s="64"/>
      <c r="V32" s="60" t="str">
        <f>IF(AD32="","",VLOOKUP(AD32,選手名!$A$2:$J$201,3))</f>
        <v/>
      </c>
      <c r="W32" s="5" t="str">
        <f>IF(AD32="","",VLOOKUP(AD32,選手名!$A$2:$J$201,4))</f>
        <v/>
      </c>
      <c r="X32" s="5" t="str">
        <f>IF(AD32="","",VLOOKUP(AD32,選手名!$A$2:$J$201,5))</f>
        <v/>
      </c>
      <c r="Y32" s="33" t="str">
        <f>IF(AD32="","",VLOOKUP(AD32,選手名!$A$2:$J$201,6))</f>
        <v/>
      </c>
      <c r="AA32" s="6" t="s">
        <v>215</v>
      </c>
      <c r="AB32" s="29"/>
      <c r="AC32" s="55"/>
      <c r="AD32" s="29"/>
      <c r="AE32" s="18"/>
    </row>
    <row r="33" spans="1:31" ht="20.25" customHeight="1">
      <c r="D33" s="29"/>
      <c r="G33" s="343" t="e">
        <f>IF(#REF!="","",VLOOKUP(#REF!,選手名!$A$2:$J$201,10))</f>
        <v>#REF!</v>
      </c>
      <c r="H33" s="338" t="e">
        <f>IF(#REF!="","",VLOOKUP(#REF!,選手名!$A$2:$J$201,10))</f>
        <v>#REF!</v>
      </c>
      <c r="I33" s="5" t="s">
        <v>217</v>
      </c>
      <c r="J33" s="59" t="str">
        <f>IF(D33="","",VLOOKUP(D33,選手名!$A$2:$J$201,2))</f>
        <v/>
      </c>
      <c r="K33" s="64"/>
      <c r="L33" s="60" t="str">
        <f>IF(D33="","",VLOOKUP(D33,選手名!$A$2:$J$201,3))</f>
        <v/>
      </c>
      <c r="M33" s="5" t="str">
        <f>IF(D33="","",VLOOKUP(D33,選手名!$A$2:$J$201,4))</f>
        <v/>
      </c>
      <c r="N33" s="5" t="str">
        <f>IF(D33="","",VLOOKUP(D33,選手名!$A$2:$J$201,5))</f>
        <v/>
      </c>
      <c r="O33" s="39" t="str">
        <f>IF(D33="","",VLOOKUP(D33,選手名!$A$2:$J$201,6))</f>
        <v/>
      </c>
      <c r="P33" s="41"/>
      <c r="Q33" s="336" t="e">
        <f>IF(#REF!="","",VLOOKUP(#REF!,選手名!$A$2:$J$201,10))</f>
        <v>#REF!</v>
      </c>
      <c r="R33" s="338" t="e">
        <f>IF(#REF!="","",VLOOKUP(#REF!,選手名!$A$2:$J$201,10))</f>
        <v>#REF!</v>
      </c>
      <c r="S33" s="5" t="s">
        <v>217</v>
      </c>
      <c r="T33" s="59" t="str">
        <f>IF(AD33="","",VLOOKUP(AD33,選手名!$A$2:$J$201,2))</f>
        <v/>
      </c>
      <c r="U33" s="64"/>
      <c r="V33" s="60" t="str">
        <f>IF(AD33="","",VLOOKUP(AD33,選手名!$A$2:$J$201,3))</f>
        <v/>
      </c>
      <c r="W33" s="5" t="str">
        <f>IF(AD33="","",VLOOKUP(AD33,選手名!$A$2:$J$201,4))</f>
        <v/>
      </c>
      <c r="X33" s="5" t="str">
        <f>IF(AD33="","",VLOOKUP(AD33,選手名!$A$2:$J$201,5))</f>
        <v/>
      </c>
      <c r="Y33" s="33" t="str">
        <f>IF(AD33="","",VLOOKUP(AD33,選手名!$A$2:$J$201,6))</f>
        <v/>
      </c>
      <c r="AD33" s="29"/>
      <c r="AE33" s="18"/>
    </row>
    <row r="34" spans="1:31" ht="20.25" customHeight="1">
      <c r="D34" s="29"/>
      <c r="G34" s="343" t="e">
        <f>IF(#REF!="","",VLOOKUP(#REF!,選手名!$A$2:$J$201,10))</f>
        <v>#REF!</v>
      </c>
      <c r="H34" s="338" t="e">
        <f>IF(#REF!="","",VLOOKUP(#REF!,選手名!$A$2:$J$201,10))</f>
        <v>#REF!</v>
      </c>
      <c r="I34" s="5" t="s">
        <v>218</v>
      </c>
      <c r="J34" s="59" t="str">
        <f>IF(D34="","",VLOOKUP(D34,選手名!$A$2:$J$201,2))</f>
        <v/>
      </c>
      <c r="K34" s="64"/>
      <c r="L34" s="60" t="str">
        <f>IF(D34="","",VLOOKUP(D34,選手名!$A$2:$J$201,3))</f>
        <v/>
      </c>
      <c r="M34" s="5" t="str">
        <f>IF(D34="","",VLOOKUP(D34,選手名!$A$2:$J$201,4))</f>
        <v/>
      </c>
      <c r="N34" s="5" t="str">
        <f>IF(D34="","",VLOOKUP(D34,選手名!$A$2:$J$201,5))</f>
        <v/>
      </c>
      <c r="O34" s="39" t="str">
        <f>IF(D34="","",VLOOKUP(D34,選手名!$A$2:$J$201,6))</f>
        <v/>
      </c>
      <c r="P34" s="41"/>
      <c r="Q34" s="336" t="e">
        <f>IF(#REF!="","",VLOOKUP(#REF!,選手名!$A$2:$J$201,10))</f>
        <v>#REF!</v>
      </c>
      <c r="R34" s="338" t="e">
        <f>IF(#REF!="","",VLOOKUP(#REF!,選手名!$A$2:$J$201,10))</f>
        <v>#REF!</v>
      </c>
      <c r="S34" s="5" t="s">
        <v>218</v>
      </c>
      <c r="T34" s="59" t="str">
        <f>IF(AD34="","",VLOOKUP(AD34,選手名!$A$2:$J$201,2))</f>
        <v/>
      </c>
      <c r="U34" s="64"/>
      <c r="V34" s="60" t="str">
        <f>IF(AD34="","",VLOOKUP(AD34,選手名!$A$2:$J$201,3))</f>
        <v/>
      </c>
      <c r="W34" s="5" t="str">
        <f>IF(AD34="","",VLOOKUP(AD34,選手名!$A$2:$J$201,4))</f>
        <v/>
      </c>
      <c r="X34" s="5" t="str">
        <f>IF(AD34="","",VLOOKUP(AD34,選手名!$A$2:$J$201,5))</f>
        <v/>
      </c>
      <c r="Y34" s="33" t="str">
        <f>IF(AD34="","",VLOOKUP(AD34,選手名!$A$2:$J$201,6))</f>
        <v/>
      </c>
      <c r="AD34" s="29"/>
      <c r="AE34" s="18"/>
    </row>
    <row r="35" spans="1:31" ht="20.25" customHeight="1">
      <c r="D35" s="29"/>
      <c r="G35" s="343" t="e">
        <f>IF(#REF!="","",VLOOKUP(#REF!,選手名!$A$2:$J$201,10))</f>
        <v>#REF!</v>
      </c>
      <c r="H35" s="338" t="e">
        <f>IF(#REF!="","",VLOOKUP(#REF!,選手名!$A$2:$J$201,10))</f>
        <v>#REF!</v>
      </c>
      <c r="I35" s="5" t="s">
        <v>203</v>
      </c>
      <c r="J35" s="59" t="str">
        <f>IF(D35="","",VLOOKUP(D35,選手名!$A$2:$J$201,2))</f>
        <v/>
      </c>
      <c r="K35" s="64"/>
      <c r="L35" s="60" t="str">
        <f>IF(D35="","",VLOOKUP(D35,選手名!$A$2:$J$201,3))</f>
        <v/>
      </c>
      <c r="M35" s="5" t="str">
        <f>IF(D35="","",VLOOKUP(D35,選手名!$A$2:$J$201,4))</f>
        <v/>
      </c>
      <c r="N35" s="5" t="str">
        <f>IF(D35="","",VLOOKUP(D35,選手名!$A$2:$J$201,5))</f>
        <v/>
      </c>
      <c r="O35" s="39" t="str">
        <f>IF(D35="","",VLOOKUP(D35,選手名!$A$2:$J$201,6))</f>
        <v/>
      </c>
      <c r="P35" s="41"/>
      <c r="Q35" s="336" t="e">
        <f>IF(#REF!="","",VLOOKUP(#REF!,選手名!$A$2:$J$201,10))</f>
        <v>#REF!</v>
      </c>
      <c r="R35" s="338" t="e">
        <f>IF(#REF!="","",VLOOKUP(#REF!,選手名!$A$2:$J$201,10))</f>
        <v>#REF!</v>
      </c>
      <c r="S35" s="5" t="s">
        <v>203</v>
      </c>
      <c r="T35" s="59" t="str">
        <f>IF(AD35="","",VLOOKUP(AD35,選手名!$A$2:$J$201,2))</f>
        <v/>
      </c>
      <c r="U35" s="64"/>
      <c r="V35" s="60" t="str">
        <f>IF(AD35="","",VLOOKUP(AD35,選手名!$A$2:$J$201,3))</f>
        <v/>
      </c>
      <c r="W35" s="5" t="str">
        <f>IF(AD35="","",VLOOKUP(AD35,選手名!$A$2:$J$201,4))</f>
        <v/>
      </c>
      <c r="X35" s="5" t="str">
        <f>IF(AD35="","",VLOOKUP(AD35,選手名!$A$2:$J$201,5))</f>
        <v/>
      </c>
      <c r="Y35" s="33" t="str">
        <f>IF(AD35="","",VLOOKUP(AD35,選手名!$A$2:$J$201,6))</f>
        <v/>
      </c>
      <c r="AD35" s="29"/>
      <c r="AE35" s="18"/>
    </row>
    <row r="36" spans="1:31" ht="20.25" customHeight="1">
      <c r="D36" s="29"/>
      <c r="G36" s="344" t="e">
        <f>IF(#REF!="","",VLOOKUP(#REF!,選手名!$A$2:$J$201,10))</f>
        <v>#REF!</v>
      </c>
      <c r="H36" s="339" t="e">
        <f>IF(#REF!="","",VLOOKUP(#REF!,選手名!$A$2:$J$201,10))</f>
        <v>#REF!</v>
      </c>
      <c r="I36" s="13" t="s">
        <v>203</v>
      </c>
      <c r="J36" s="61" t="str">
        <f>IF(D36="","",VLOOKUP(D36,選手名!$A$2:$J$201,2))</f>
        <v/>
      </c>
      <c r="K36" s="65"/>
      <c r="L36" s="62" t="str">
        <f>IF(D36="","",VLOOKUP(D36,選手名!$A$2:$J$201,3))</f>
        <v/>
      </c>
      <c r="M36" s="13" t="str">
        <f>IF(D36="","",VLOOKUP(D36,選手名!$A$2:$J$201,4))</f>
        <v/>
      </c>
      <c r="N36" s="13" t="str">
        <f>IF(D36="","",VLOOKUP(D36,選手名!$A$2:$J$201,5))</f>
        <v/>
      </c>
      <c r="O36" s="40" t="str">
        <f>IF(D36="","",VLOOKUP(D36,選手名!$A$2:$J$201,6))</f>
        <v/>
      </c>
      <c r="P36" s="41"/>
      <c r="Q36" s="337" t="e">
        <f>IF(#REF!="","",VLOOKUP(#REF!,選手名!$A$2:$J$201,10))</f>
        <v>#REF!</v>
      </c>
      <c r="R36" s="339" t="e">
        <f>IF(#REF!="","",VLOOKUP(#REF!,選手名!$A$2:$J$201,10))</f>
        <v>#REF!</v>
      </c>
      <c r="S36" s="13" t="s">
        <v>203</v>
      </c>
      <c r="T36" s="61" t="str">
        <f>IF(AD36="","",VLOOKUP(AD36,選手名!$A$2:$J$201,2))</f>
        <v/>
      </c>
      <c r="U36" s="65"/>
      <c r="V36" s="62" t="str">
        <f>IF(AD36="","",VLOOKUP(AD36,選手名!$A$2:$J$201,3))</f>
        <v/>
      </c>
      <c r="W36" s="13" t="str">
        <f>IF(AD36="","",VLOOKUP(AD36,選手名!$A$2:$J$201,4))</f>
        <v/>
      </c>
      <c r="X36" s="13" t="str">
        <f>IF(AD36="","",VLOOKUP(AD36,選手名!$A$2:$J$201,5))</f>
        <v/>
      </c>
      <c r="Y36" s="34" t="str">
        <f>IF(AD36="","",VLOOKUP(AD36,選手名!$A$2:$J$201,6))</f>
        <v/>
      </c>
      <c r="AD36" s="29"/>
      <c r="AE36" s="18"/>
    </row>
    <row r="38" spans="1:31">
      <c r="O38" s="331"/>
      <c r="P38" s="332"/>
      <c r="Q38" s="332"/>
    </row>
    <row r="39" spans="1:31" ht="87.75" customHeight="1">
      <c r="M39" s="1"/>
      <c r="N39" s="1"/>
      <c r="W39" s="1"/>
      <c r="X39" s="1"/>
    </row>
    <row r="40" spans="1:31" ht="37.5" customHeight="1">
      <c r="O40" s="47"/>
      <c r="P40" s="44"/>
      <c r="Q40" s="44"/>
    </row>
    <row r="41" spans="1:31" ht="75.95" customHeight="1">
      <c r="G41" s="345" t="s">
        <v>201</v>
      </c>
      <c r="H41" s="345"/>
      <c r="I41" s="345"/>
      <c r="J41" s="345"/>
      <c r="K41" s="345"/>
      <c r="L41" s="345"/>
      <c r="M41" s="345"/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5"/>
      <c r="Y41" s="345"/>
    </row>
    <row r="42" spans="1:31" ht="6" customHeight="1"/>
    <row r="43" spans="1:31" ht="18" customHeight="1">
      <c r="G43" s="12" t="s">
        <v>202</v>
      </c>
      <c r="H43" s="3"/>
      <c r="I43" s="3"/>
      <c r="J43" s="3"/>
      <c r="K43" s="3"/>
      <c r="L43" s="3"/>
      <c r="M43" s="2"/>
      <c r="N43" s="2"/>
      <c r="O43" s="3"/>
      <c r="Q43" s="12" t="s">
        <v>202</v>
      </c>
    </row>
    <row r="44" spans="1:31" ht="20.25" customHeight="1">
      <c r="G44" s="333" t="str">
        <f>IF(B46="","",VLOOKUP(B46,選手名!$A$2:$J$201,8))&amp;"県総監督"</f>
        <v>静岡県総監督</v>
      </c>
      <c r="H44" s="334"/>
      <c r="I44" s="335"/>
      <c r="J44" s="340" t="str">
        <f>IF(B46="","",VLOOKUP(B46,選手名!$A$2:$J$201,10))</f>
        <v>栗原　大介</v>
      </c>
      <c r="K44" s="341"/>
      <c r="L44" s="342" t="e">
        <f>IF(T46="","",VLOOKUP(T46,選手名!$A$2:$J$201,10))</f>
        <v>#N/A</v>
      </c>
      <c r="M44" s="340" t="str">
        <f>IF(B46="","",VLOOKUP(B46,選手名!$A$2:$J$201,7))</f>
        <v>飛龍高校</v>
      </c>
      <c r="N44" s="341"/>
      <c r="O44" s="341"/>
      <c r="P44" s="41"/>
      <c r="Q44" s="333" t="str">
        <f>IF(AB46="","",VLOOKUP(AB46,選手名!$A$2:$J$201,8))&amp;"県総監督"</f>
        <v>岐阜県総監督</v>
      </c>
      <c r="R44" s="334"/>
      <c r="S44" s="335"/>
      <c r="T44" s="340" t="str">
        <f>IF(AB46="","",VLOOKUP(AB46,選手名!$A$2:$J$201,10))</f>
        <v>小森　豊文</v>
      </c>
      <c r="U44" s="341"/>
      <c r="V44" s="342"/>
      <c r="W44" s="340" t="str">
        <f>IF(AB46="","",VLOOKUP(AB46,選手名!$A$2:$J$201,7))</f>
        <v>郡上北高校</v>
      </c>
      <c r="X44" s="341"/>
      <c r="Y44" s="341"/>
    </row>
    <row r="45" spans="1:31" ht="20.25" customHeight="1">
      <c r="D45" s="48" t="s">
        <v>203</v>
      </c>
      <c r="G45" s="4" t="s">
        <v>204</v>
      </c>
      <c r="H45" s="36" t="s">
        <v>205</v>
      </c>
      <c r="I45" s="4" t="s">
        <v>206</v>
      </c>
      <c r="J45" s="333" t="s">
        <v>207</v>
      </c>
      <c r="K45" s="334"/>
      <c r="L45" s="335"/>
      <c r="M45" s="4" t="s">
        <v>208</v>
      </c>
      <c r="N45" s="4" t="s">
        <v>209</v>
      </c>
      <c r="O45" s="36" t="s">
        <v>210</v>
      </c>
      <c r="P45" s="41"/>
      <c r="Q45" s="37" t="s">
        <v>204</v>
      </c>
      <c r="R45" s="36" t="s">
        <v>205</v>
      </c>
      <c r="S45" s="4" t="s">
        <v>206</v>
      </c>
      <c r="T45" s="333" t="s">
        <v>207</v>
      </c>
      <c r="U45" s="334"/>
      <c r="V45" s="335"/>
      <c r="W45" s="4" t="s">
        <v>208</v>
      </c>
      <c r="X45" s="4" t="s">
        <v>209</v>
      </c>
      <c r="Y45" s="4" t="s">
        <v>210</v>
      </c>
      <c r="AD45" s="48" t="s">
        <v>203</v>
      </c>
    </row>
    <row r="46" spans="1:31" ht="20.25" customHeight="1">
      <c r="A46" s="6" t="s">
        <v>211</v>
      </c>
      <c r="B46" s="29">
        <v>29</v>
      </c>
      <c r="D46" s="29">
        <v>37</v>
      </c>
      <c r="G46" s="343" t="str">
        <f>IF(B47="","",VLOOKUP(B47,選手名!$A$2:$J$201,7))</f>
        <v>飛龍高校</v>
      </c>
      <c r="H46" s="338" t="str">
        <f>IF(B48="","",VLOOKUP(B48,選手名!$A$2:$J$201,9))</f>
        <v>井伊　あおい</v>
      </c>
      <c r="I46" s="11" t="s">
        <v>212</v>
      </c>
      <c r="J46" s="57" t="str">
        <f>IF(D46="","",VLOOKUP(D46,選手名!$A$2:$J$201,2))</f>
        <v>竹内</v>
      </c>
      <c r="K46" s="63"/>
      <c r="L46" s="58" t="str">
        <f>IF(D46="","",VLOOKUP(D46,選手名!$A$2:$J$201,3))</f>
        <v>康生</v>
      </c>
      <c r="M46" s="11">
        <f>IF(D46="","",VLOOKUP(D46,選手名!$A$2:$J$201,4))</f>
        <v>3</v>
      </c>
      <c r="N46" s="11">
        <f>IF(D46="","",VLOOKUP(D46,選手名!$A$2:$J$201,5))</f>
        <v>177</v>
      </c>
      <c r="O46" s="38">
        <f>IF(D46="","",VLOOKUP(D46,選手名!$A$2:$J$201,6))</f>
        <v>96.8</v>
      </c>
      <c r="P46" s="41"/>
      <c r="Q46" s="336" t="str">
        <f>IF(AB47="","",VLOOKUP(AB47,選手名!$A$2:$J$201,7))</f>
        <v>岐阜農林高校</v>
      </c>
      <c r="R46" s="338" t="str">
        <f>IF(AB48="","",VLOOKUP(AB48,選手名!$A$2:$J$201,9))</f>
        <v>丸山　紘史</v>
      </c>
      <c r="S46" s="11" t="s">
        <v>212</v>
      </c>
      <c r="T46" s="57" t="str">
        <f>IF(AD46="","",VLOOKUP(AD46,選手名!$A$2:$J$201,2))</f>
        <v>山下</v>
      </c>
      <c r="U46" s="63"/>
      <c r="V46" s="58" t="str">
        <f>IF(AD46="","",VLOOKUP(AD46,選手名!$A$2:$J$201,3))</f>
        <v>陽生</v>
      </c>
      <c r="W46" s="11">
        <f>IF(AD46="","",VLOOKUP(AD46,選手名!$A$2:$J$201,4))</f>
        <v>3</v>
      </c>
      <c r="X46" s="11">
        <f>IF(AD46="","",VLOOKUP(AD46,選手名!$A$2:$J$201,5))</f>
        <v>174</v>
      </c>
      <c r="Y46" s="35">
        <f>IF(AD46="","",VLOOKUP(AD46,選手名!$A$2:$J$201,6))</f>
        <v>79</v>
      </c>
      <c r="AA46" s="6" t="s">
        <v>211</v>
      </c>
      <c r="AB46" s="29">
        <v>79</v>
      </c>
      <c r="AC46" s="55"/>
      <c r="AD46" s="29">
        <v>68</v>
      </c>
    </row>
    <row r="47" spans="1:31" ht="20.25" customHeight="1">
      <c r="A47" s="6" t="s">
        <v>213</v>
      </c>
      <c r="B47" s="29">
        <v>29</v>
      </c>
      <c r="D47" s="29">
        <v>31</v>
      </c>
      <c r="G47" s="343" t="e">
        <f>IF(#REF!="","",VLOOKUP(#REF!,選手名!$A$2:$J$201,10))</f>
        <v>#REF!</v>
      </c>
      <c r="H47" s="338" t="e">
        <f>IF(#REF!="","",VLOOKUP(#REF!,選手名!$A$2:$J$201,10))</f>
        <v>#REF!</v>
      </c>
      <c r="I47" s="5" t="s">
        <v>214</v>
      </c>
      <c r="J47" s="59" t="str">
        <f>IF(D47="","",VLOOKUP(D47,選手名!$A$2:$J$201,2))</f>
        <v>山之内</v>
      </c>
      <c r="K47" s="64"/>
      <c r="L47" s="60" t="str">
        <f>IF(D47="","",VLOOKUP(D47,選手名!$A$2:$J$201,3))</f>
        <v>大徳</v>
      </c>
      <c r="M47" s="5">
        <f>IF(D47="","",VLOOKUP(D47,選手名!$A$2:$J$201,4))</f>
        <v>3</v>
      </c>
      <c r="N47" s="5">
        <f>IF(D47="","",VLOOKUP(D47,選手名!$A$2:$J$201,5))</f>
        <v>173</v>
      </c>
      <c r="O47" s="39">
        <f>IF(D47="","",VLOOKUP(D47,選手名!$A$2:$J$201,6))</f>
        <v>99.2</v>
      </c>
      <c r="P47" s="41"/>
      <c r="Q47" s="336" t="e">
        <f>IF(#REF!="","",VLOOKUP(#REF!,選手名!$A$2:$J$201,10))</f>
        <v>#REF!</v>
      </c>
      <c r="R47" s="338" t="e">
        <f>IF(#REF!="","",VLOOKUP(#REF!,選手名!$A$2:$J$201,10))</f>
        <v>#REF!</v>
      </c>
      <c r="S47" s="5" t="s">
        <v>214</v>
      </c>
      <c r="T47" s="59" t="str">
        <f>IF(AD47="","",VLOOKUP(AD47,選手名!$A$2:$J$201,2))</f>
        <v>田島</v>
      </c>
      <c r="U47" s="64"/>
      <c r="V47" s="60" t="str">
        <f>IF(AD47="","",VLOOKUP(AD47,選手名!$A$2:$J$201,3))</f>
        <v>千照</v>
      </c>
      <c r="W47" s="5">
        <f>IF(AD47="","",VLOOKUP(AD47,選手名!$A$2:$J$201,4))</f>
        <v>2</v>
      </c>
      <c r="X47" s="5">
        <f>IF(AD47="","",VLOOKUP(AD47,選手名!$A$2:$J$201,5))</f>
        <v>173</v>
      </c>
      <c r="Y47" s="33">
        <f>IF(AD47="","",VLOOKUP(AD47,選手名!$A$2:$J$201,6))</f>
        <v>97</v>
      </c>
      <c r="AA47" s="6" t="s">
        <v>213</v>
      </c>
      <c r="AB47" s="29">
        <v>68</v>
      </c>
      <c r="AC47" s="55"/>
      <c r="AD47" s="29">
        <v>65</v>
      </c>
    </row>
    <row r="48" spans="1:31" ht="20.25" customHeight="1">
      <c r="A48" s="6" t="s">
        <v>215</v>
      </c>
      <c r="B48" s="29">
        <v>29</v>
      </c>
      <c r="D48" s="29">
        <v>33</v>
      </c>
      <c r="G48" s="343" t="e">
        <f>IF(#REF!="","",VLOOKUP(#REF!,選手名!$A$2:$J$201,10))</f>
        <v>#REF!</v>
      </c>
      <c r="H48" s="338" t="e">
        <f>IF(#REF!="","",VLOOKUP(#REF!,選手名!$A$2:$J$201,10))</f>
        <v>#REF!</v>
      </c>
      <c r="I48" s="5" t="s">
        <v>216</v>
      </c>
      <c r="J48" s="59" t="str">
        <f>IF(D48="","",VLOOKUP(D48,選手名!$A$2:$J$201,2))</f>
        <v>鈴木</v>
      </c>
      <c r="K48" s="64"/>
      <c r="L48" s="60" t="str">
        <f>IF(D48="","",VLOOKUP(D48,選手名!$A$2:$J$201,3))</f>
        <v>龍</v>
      </c>
      <c r="M48" s="5">
        <f>IF(D48="","",VLOOKUP(D48,選手名!$A$2:$J$201,4))</f>
        <v>2</v>
      </c>
      <c r="N48" s="5">
        <f>IF(D48="","",VLOOKUP(D48,選手名!$A$2:$J$201,5))</f>
        <v>185</v>
      </c>
      <c r="O48" s="39">
        <f>IF(D48="","",VLOOKUP(D48,選手名!$A$2:$J$201,6))</f>
        <v>138.30000000000001</v>
      </c>
      <c r="P48" s="41"/>
      <c r="Q48" s="336" t="e">
        <f>IF(#REF!="","",VLOOKUP(#REF!,選手名!$A$2:$J$201,10))</f>
        <v>#REF!</v>
      </c>
      <c r="R48" s="338" t="e">
        <f>IF(#REF!="","",VLOOKUP(#REF!,選手名!$A$2:$J$201,10))</f>
        <v>#REF!</v>
      </c>
      <c r="S48" s="5" t="s">
        <v>216</v>
      </c>
      <c r="T48" s="59" t="str">
        <f>IF(AD48="","",VLOOKUP(AD48,選手名!$A$2:$J$201,2))</f>
        <v>清水</v>
      </c>
      <c r="U48" s="64"/>
      <c r="V48" s="60" t="str">
        <f>IF(AD48="","",VLOOKUP(AD48,選手名!$A$2:$J$201,3))</f>
        <v>羽琉</v>
      </c>
      <c r="W48" s="5">
        <f>IF(AD48="","",VLOOKUP(AD48,選手名!$A$2:$J$201,4))</f>
        <v>1</v>
      </c>
      <c r="X48" s="5">
        <f>IF(AD48="","",VLOOKUP(AD48,選手名!$A$2:$J$201,5))</f>
        <v>178</v>
      </c>
      <c r="Y48" s="33">
        <f>IF(AD48="","",VLOOKUP(AD48,選手名!$A$2:$J$201,6))</f>
        <v>103</v>
      </c>
      <c r="AA48" s="6" t="s">
        <v>215</v>
      </c>
      <c r="AB48" s="29">
        <v>68</v>
      </c>
      <c r="AC48" s="55"/>
      <c r="AD48" s="29">
        <v>67</v>
      </c>
    </row>
    <row r="49" spans="1:30" ht="20.25" customHeight="1">
      <c r="D49" s="29">
        <v>32</v>
      </c>
      <c r="G49" s="343" t="e">
        <f>IF(#REF!="","",VLOOKUP(#REF!,選手名!$A$2:$J$201,10))</f>
        <v>#REF!</v>
      </c>
      <c r="H49" s="338" t="e">
        <f>IF(#REF!="","",VLOOKUP(#REF!,選手名!$A$2:$J$201,10))</f>
        <v>#REF!</v>
      </c>
      <c r="I49" s="5" t="s">
        <v>217</v>
      </c>
      <c r="J49" s="59" t="str">
        <f>IF(D49="","",VLOOKUP(D49,選手名!$A$2:$J$201,2))</f>
        <v>西尾</v>
      </c>
      <c r="K49" s="64"/>
      <c r="L49" s="60" t="str">
        <f>IF(D49="","",VLOOKUP(D49,選手名!$A$2:$J$201,3))</f>
        <v>勇斗</v>
      </c>
      <c r="M49" s="5">
        <f>IF(D49="","",VLOOKUP(D49,選手名!$A$2:$J$201,4))</f>
        <v>3</v>
      </c>
      <c r="N49" s="5">
        <f>IF(D49="","",VLOOKUP(D49,選手名!$A$2:$J$201,5))</f>
        <v>170</v>
      </c>
      <c r="O49" s="39">
        <f>IF(D49="","",VLOOKUP(D49,選手名!$A$2:$J$201,6))</f>
        <v>83</v>
      </c>
      <c r="P49" s="41"/>
      <c r="Q49" s="336" t="e">
        <f>IF(#REF!="","",VLOOKUP(#REF!,選手名!$A$2:$J$201,10))</f>
        <v>#REF!</v>
      </c>
      <c r="R49" s="338" t="e">
        <f>IF(#REF!="","",VLOOKUP(#REF!,選手名!$A$2:$J$201,10))</f>
        <v>#REF!</v>
      </c>
      <c r="S49" s="5" t="s">
        <v>217</v>
      </c>
      <c r="T49" s="59" t="str">
        <f>IF(AD49="","",VLOOKUP(AD49,選手名!$A$2:$J$201,2))</f>
        <v>堀</v>
      </c>
      <c r="U49" s="64"/>
      <c r="V49" s="60" t="str">
        <f>IF(AD49="","",VLOOKUP(AD49,選手名!$A$2:$J$201,3))</f>
        <v>蓮太朗</v>
      </c>
      <c r="W49" s="5">
        <f>IF(AD49="","",VLOOKUP(AD49,選手名!$A$2:$J$201,4))</f>
        <v>1</v>
      </c>
      <c r="X49" s="5">
        <f>IF(AD49="","",VLOOKUP(AD49,選手名!$A$2:$J$201,5))</f>
        <v>170</v>
      </c>
      <c r="Y49" s="33">
        <f>IF(AD49="","",VLOOKUP(AD49,選手名!$A$2:$J$201,6))</f>
        <v>96</v>
      </c>
      <c r="AD49" s="29">
        <v>69</v>
      </c>
    </row>
    <row r="50" spans="1:30" ht="20.25" customHeight="1">
      <c r="D50" s="29">
        <v>34</v>
      </c>
      <c r="G50" s="343" t="e">
        <f>IF(#REF!="","",VLOOKUP(#REF!,選手名!$A$2:$J$201,10))</f>
        <v>#REF!</v>
      </c>
      <c r="H50" s="338" t="e">
        <f>IF(#REF!="","",VLOOKUP(#REF!,選手名!$A$2:$J$201,10))</f>
        <v>#REF!</v>
      </c>
      <c r="I50" s="5" t="s">
        <v>218</v>
      </c>
      <c r="J50" s="59" t="str">
        <f>IF(D50="","",VLOOKUP(D50,選手名!$A$2:$J$201,2))</f>
        <v>岸本</v>
      </c>
      <c r="K50" s="64"/>
      <c r="L50" s="60" t="str">
        <f>IF(D50="","",VLOOKUP(D50,選手名!$A$2:$J$201,3))</f>
        <v>一路</v>
      </c>
      <c r="M50" s="5">
        <f>IF(D50="","",VLOOKUP(D50,選手名!$A$2:$J$201,4))</f>
        <v>3</v>
      </c>
      <c r="N50" s="5">
        <f>IF(D50="","",VLOOKUP(D50,選手名!$A$2:$J$201,5))</f>
        <v>175</v>
      </c>
      <c r="O50" s="39">
        <f>IF(D50="","",VLOOKUP(D50,選手名!$A$2:$J$201,6))</f>
        <v>114.1</v>
      </c>
      <c r="P50" s="41"/>
      <c r="Q50" s="336" t="e">
        <f>IF(#REF!="","",VLOOKUP(#REF!,選手名!$A$2:$J$201,10))</f>
        <v>#REF!</v>
      </c>
      <c r="R50" s="338" t="e">
        <f>IF(#REF!="","",VLOOKUP(#REF!,選手名!$A$2:$J$201,10))</f>
        <v>#REF!</v>
      </c>
      <c r="S50" s="5" t="s">
        <v>218</v>
      </c>
      <c r="T50" s="59" t="str">
        <f>IF(AD50="","",VLOOKUP(AD50,選手名!$A$2:$J$201,2))</f>
        <v>黒木</v>
      </c>
      <c r="U50" s="64"/>
      <c r="V50" s="60" t="str">
        <f>IF(AD50="","",VLOOKUP(AD50,選手名!$A$2:$J$201,3))</f>
        <v>広陽</v>
      </c>
      <c r="W50" s="5">
        <f>IF(AD50="","",VLOOKUP(AD50,選手名!$A$2:$J$201,4))</f>
        <v>3</v>
      </c>
      <c r="X50" s="5">
        <f>IF(AD50="","",VLOOKUP(AD50,選手名!$A$2:$J$201,5))</f>
        <v>170</v>
      </c>
      <c r="Y50" s="33">
        <f>IF(AD50="","",VLOOKUP(AD50,選手名!$A$2:$J$201,6))</f>
        <v>105</v>
      </c>
      <c r="AD50" s="29">
        <v>66</v>
      </c>
    </row>
    <row r="51" spans="1:30" ht="20.25" customHeight="1">
      <c r="D51" s="29">
        <v>29</v>
      </c>
      <c r="G51" s="343" t="e">
        <f>IF(#REF!="","",VLOOKUP(#REF!,選手名!$A$2:$J$201,10))</f>
        <v>#REF!</v>
      </c>
      <c r="H51" s="338" t="e">
        <f>IF(#REF!="","",VLOOKUP(#REF!,選手名!$A$2:$J$201,10))</f>
        <v>#REF!</v>
      </c>
      <c r="I51" s="5" t="s">
        <v>203</v>
      </c>
      <c r="J51" s="59" t="str">
        <f>IF(D51="","",VLOOKUP(D51,選手名!$A$2:$J$201,2))</f>
        <v>益子</v>
      </c>
      <c r="K51" s="64"/>
      <c r="L51" s="60" t="str">
        <f>IF(D51="","",VLOOKUP(D51,選手名!$A$2:$J$201,3))</f>
        <v>拓也</v>
      </c>
      <c r="M51" s="5">
        <f>IF(D51="","",VLOOKUP(D51,選手名!$A$2:$J$201,4))</f>
        <v>3</v>
      </c>
      <c r="N51" s="5">
        <f>IF(D51="","",VLOOKUP(D51,選手名!$A$2:$J$201,5))</f>
        <v>185</v>
      </c>
      <c r="O51" s="39">
        <f>IF(D51="","",VLOOKUP(D51,選手名!$A$2:$J$201,6))</f>
        <v>170.2</v>
      </c>
      <c r="P51" s="41"/>
      <c r="Q51" s="336" t="e">
        <f>IF(#REF!="","",VLOOKUP(#REF!,選手名!$A$2:$J$201,10))</f>
        <v>#REF!</v>
      </c>
      <c r="R51" s="338" t="e">
        <f>IF(#REF!="","",VLOOKUP(#REF!,選手名!$A$2:$J$201,10))</f>
        <v>#REF!</v>
      </c>
      <c r="S51" s="5" t="s">
        <v>203</v>
      </c>
      <c r="T51" s="59" t="str">
        <f>IF(AD51="","",VLOOKUP(AD51,選手名!$A$2:$J$201,2))</f>
        <v>梅村</v>
      </c>
      <c r="U51" s="64"/>
      <c r="V51" s="60" t="str">
        <f>IF(AD51="","",VLOOKUP(AD51,選手名!$A$2:$J$201,3))</f>
        <v>宗佑</v>
      </c>
      <c r="W51" s="5">
        <f>IF(AD51="","",VLOOKUP(AD51,選手名!$A$2:$J$201,4))</f>
        <v>3</v>
      </c>
      <c r="X51" s="5">
        <f>IF(AD51="","",VLOOKUP(AD51,選手名!$A$2:$J$201,5))</f>
        <v>175</v>
      </c>
      <c r="Y51" s="33">
        <f>IF(AD51="","",VLOOKUP(AD51,選手名!$A$2:$J$201,6))</f>
        <v>128</v>
      </c>
      <c r="AD51" s="29">
        <v>63</v>
      </c>
    </row>
    <row r="52" spans="1:30" ht="20.25" customHeight="1">
      <c r="D52" s="29">
        <v>30</v>
      </c>
      <c r="G52" s="344" t="e">
        <f>IF(#REF!="","",VLOOKUP(#REF!,選手名!$A$2:$J$201,10))</f>
        <v>#REF!</v>
      </c>
      <c r="H52" s="339" t="e">
        <f>IF(#REF!="","",VLOOKUP(#REF!,選手名!$A$2:$J$201,10))</f>
        <v>#REF!</v>
      </c>
      <c r="I52" s="13" t="s">
        <v>203</v>
      </c>
      <c r="J52" s="61" t="str">
        <f>IF(D52="","",VLOOKUP(D52,選手名!$A$2:$J$201,2))</f>
        <v>安岡</v>
      </c>
      <c r="K52" s="65"/>
      <c r="L52" s="62" t="str">
        <f>IF(D52="","",VLOOKUP(D52,選手名!$A$2:$J$201,3))</f>
        <v>風琥</v>
      </c>
      <c r="M52" s="13">
        <f>IF(D52="","",VLOOKUP(D52,選手名!$A$2:$J$201,4))</f>
        <v>3</v>
      </c>
      <c r="N52" s="13">
        <f>IF(D52="","",VLOOKUP(D52,選手名!$A$2:$J$201,5))</f>
        <v>167</v>
      </c>
      <c r="O52" s="40">
        <f>IF(D52="","",VLOOKUP(D52,選手名!$A$2:$J$201,6))</f>
        <v>99.8</v>
      </c>
      <c r="P52" s="41"/>
      <c r="Q52" s="337" t="e">
        <f>IF(#REF!="","",VLOOKUP(#REF!,選手名!$A$2:$J$201,10))</f>
        <v>#REF!</v>
      </c>
      <c r="R52" s="339" t="e">
        <f>IF(#REF!="","",VLOOKUP(#REF!,選手名!$A$2:$J$201,10))</f>
        <v>#REF!</v>
      </c>
      <c r="S52" s="13" t="s">
        <v>203</v>
      </c>
      <c r="T52" s="61" t="str">
        <f>IF(AD52="","",VLOOKUP(AD52,選手名!$A$2:$J$201,2))</f>
        <v>田中</v>
      </c>
      <c r="U52" s="65"/>
      <c r="V52" s="62" t="str">
        <f>IF(AD52="","",VLOOKUP(AD52,選手名!$A$2:$J$201,3))</f>
        <v>東明</v>
      </c>
      <c r="W52" s="13">
        <f>IF(AD52="","",VLOOKUP(AD52,選手名!$A$2:$J$201,4))</f>
        <v>3</v>
      </c>
      <c r="X52" s="13">
        <f>IF(AD52="","",VLOOKUP(AD52,選手名!$A$2:$J$201,5))</f>
        <v>184</v>
      </c>
      <c r="Y52" s="34">
        <f>IF(AD52="","",VLOOKUP(AD52,選手名!$A$2:$J$201,6))</f>
        <v>123</v>
      </c>
      <c r="AD52" s="29">
        <v>64</v>
      </c>
    </row>
    <row r="53" spans="1:30" ht="20.25" customHeight="1">
      <c r="D53" s="48" t="s">
        <v>203</v>
      </c>
      <c r="G53" s="4" t="s">
        <v>204</v>
      </c>
      <c r="H53" s="36" t="s">
        <v>205</v>
      </c>
      <c r="I53" s="4" t="s">
        <v>206</v>
      </c>
      <c r="J53" s="333" t="s">
        <v>207</v>
      </c>
      <c r="K53" s="334"/>
      <c r="L53" s="335"/>
      <c r="M53" s="4" t="s">
        <v>208</v>
      </c>
      <c r="N53" s="4" t="s">
        <v>209</v>
      </c>
      <c r="O53" s="36" t="s">
        <v>210</v>
      </c>
      <c r="P53" s="41"/>
      <c r="Q53" s="37" t="s">
        <v>204</v>
      </c>
      <c r="R53" s="36" t="s">
        <v>205</v>
      </c>
      <c r="S53" s="4" t="s">
        <v>206</v>
      </c>
      <c r="T53" s="333" t="s">
        <v>207</v>
      </c>
      <c r="U53" s="334"/>
      <c r="V53" s="335"/>
      <c r="W53" s="4" t="s">
        <v>208</v>
      </c>
      <c r="X53" s="4" t="s">
        <v>209</v>
      </c>
      <c r="Y53" s="4" t="s">
        <v>210</v>
      </c>
      <c r="AD53" s="48" t="s">
        <v>203</v>
      </c>
    </row>
    <row r="54" spans="1:30" ht="20.25" customHeight="1">
      <c r="B54" s="55"/>
      <c r="D54" s="29">
        <v>42</v>
      </c>
      <c r="G54" s="343" t="str">
        <f>IF(B55="","",VLOOKUP(B55,選手名!$A$2:$J$201,7))</f>
        <v>富士宮北高校</v>
      </c>
      <c r="H54" s="338" t="str">
        <f>IF(B56="","",VLOOKUP(B56,選手名!$A$2:$J$201,9))</f>
        <v>市川　貴</v>
      </c>
      <c r="I54" s="11" t="s">
        <v>212</v>
      </c>
      <c r="J54" s="57" t="str">
        <f>IF(D54="","",VLOOKUP(D54,選手名!$A$2:$J$201,2))</f>
        <v>木内</v>
      </c>
      <c r="K54" s="63"/>
      <c r="L54" s="58" t="str">
        <f>IF(D54="","",VLOOKUP(D54,選手名!$A$2:$J$201,3))</f>
        <v>康介</v>
      </c>
      <c r="M54" s="11">
        <f>IF(D54="","",VLOOKUP(D54,選手名!$A$2:$J$201,4))</f>
        <v>3</v>
      </c>
      <c r="N54" s="11">
        <f>IF(D54="","",VLOOKUP(D54,選手名!$A$2:$J$201,5))</f>
        <v>175</v>
      </c>
      <c r="O54" s="38">
        <f>IF(D54="","",VLOOKUP(D54,選手名!$A$2:$J$201,6))</f>
        <v>65</v>
      </c>
      <c r="P54" s="41"/>
      <c r="Q54" s="336" t="str">
        <f>IF(AB55="","",VLOOKUP(AB55,選手名!$A$2:$J$201,7))</f>
        <v>市立岐阜商業高校</v>
      </c>
      <c r="R54" s="338" t="str">
        <f>IF(AB56="","",VLOOKUP(AB56,選手名!$A$2:$J$201,9))</f>
        <v>木村　雄</v>
      </c>
      <c r="S54" s="11" t="s">
        <v>212</v>
      </c>
      <c r="T54" s="57" t="str">
        <f>IF(AD54="","",VLOOKUP(AD54,選手名!$A$2:$J$201,2))</f>
        <v>玉田</v>
      </c>
      <c r="U54" s="63"/>
      <c r="V54" s="58" t="str">
        <f>IF(AD54="","",VLOOKUP(AD54,選手名!$A$2:$J$201,3))</f>
        <v>夕弥</v>
      </c>
      <c r="W54" s="11">
        <f>IF(AD54="","",VLOOKUP(AD54,選手名!$A$2:$J$201,4))</f>
        <v>1</v>
      </c>
      <c r="X54" s="11">
        <f>IF(AD54="","",VLOOKUP(AD54,選手名!$A$2:$J$201,5))</f>
        <v>170</v>
      </c>
      <c r="Y54" s="35">
        <f>IF(AD54="","",VLOOKUP(AD54,選手名!$A$2:$J$201,6))</f>
        <v>82</v>
      </c>
      <c r="AB54" s="55"/>
      <c r="AC54" s="55"/>
      <c r="AD54" s="29">
        <v>72</v>
      </c>
    </row>
    <row r="55" spans="1:30" ht="20.25" customHeight="1">
      <c r="A55" s="6" t="s">
        <v>213</v>
      </c>
      <c r="B55" s="29">
        <v>38</v>
      </c>
      <c r="D55" s="29">
        <v>40</v>
      </c>
      <c r="G55" s="343" t="e">
        <f>IF(#REF!="","",VLOOKUP(#REF!,選手名!$A$2:$J$201,10))</f>
        <v>#REF!</v>
      </c>
      <c r="H55" s="338" t="e">
        <f>IF(#REF!="","",VLOOKUP(#REF!,選手名!$A$2:$J$201,10))</f>
        <v>#REF!</v>
      </c>
      <c r="I55" s="5" t="s">
        <v>214</v>
      </c>
      <c r="J55" s="59" t="str">
        <f>IF(D55="","",VLOOKUP(D55,選手名!$A$2:$J$201,2))</f>
        <v>佐野</v>
      </c>
      <c r="K55" s="64"/>
      <c r="L55" s="60" t="str">
        <f>IF(D55="","",VLOOKUP(D55,選手名!$A$2:$J$201,3))</f>
        <v>楓</v>
      </c>
      <c r="M55" s="5">
        <f>IF(D55="","",VLOOKUP(D55,選手名!$A$2:$J$201,4))</f>
        <v>2</v>
      </c>
      <c r="N55" s="5">
        <f>IF(D55="","",VLOOKUP(D55,選手名!$A$2:$J$201,5))</f>
        <v>171</v>
      </c>
      <c r="O55" s="39">
        <f>IF(D55="","",VLOOKUP(D55,選手名!$A$2:$J$201,6))</f>
        <v>116</v>
      </c>
      <c r="P55" s="41"/>
      <c r="Q55" s="336" t="e">
        <f>IF(#REF!="","",VLOOKUP(#REF!,選手名!$A$2:$J$201,10))</f>
        <v>#REF!</v>
      </c>
      <c r="R55" s="338" t="e">
        <f>IF(#REF!="","",VLOOKUP(#REF!,選手名!$A$2:$J$201,10))</f>
        <v>#REF!</v>
      </c>
      <c r="S55" s="5" t="s">
        <v>214</v>
      </c>
      <c r="T55" s="59" t="str">
        <f>IF(AD55="","",VLOOKUP(AD55,選手名!$A$2:$J$201,2))</f>
        <v>奥村</v>
      </c>
      <c r="U55" s="64"/>
      <c r="V55" s="60" t="str">
        <f>IF(AD55="","",VLOOKUP(AD55,選手名!$A$2:$J$201,3))</f>
        <v>裕人</v>
      </c>
      <c r="W55" s="5">
        <f>IF(AD55="","",VLOOKUP(AD55,選手名!$A$2:$J$201,4))</f>
        <v>3</v>
      </c>
      <c r="X55" s="5">
        <f>IF(AD55="","",VLOOKUP(AD55,選手名!$A$2:$J$201,5))</f>
        <v>175</v>
      </c>
      <c r="Y55" s="33">
        <f>IF(AD55="","",VLOOKUP(AD55,選手名!$A$2:$J$201,6))</f>
        <v>110</v>
      </c>
      <c r="AA55" s="6" t="s">
        <v>213</v>
      </c>
      <c r="AB55" s="29">
        <v>70</v>
      </c>
      <c r="AC55" s="55"/>
      <c r="AD55" s="29">
        <v>70</v>
      </c>
    </row>
    <row r="56" spans="1:30" ht="20.25" customHeight="1">
      <c r="A56" s="6" t="s">
        <v>215</v>
      </c>
      <c r="B56" s="29">
        <v>38</v>
      </c>
      <c r="D56" s="29">
        <v>38</v>
      </c>
      <c r="G56" s="343" t="e">
        <f>IF(#REF!="","",VLOOKUP(#REF!,選手名!$A$2:$J$201,10))</f>
        <v>#REF!</v>
      </c>
      <c r="H56" s="338" t="e">
        <f>IF(#REF!="","",VLOOKUP(#REF!,選手名!$A$2:$J$201,10))</f>
        <v>#REF!</v>
      </c>
      <c r="I56" s="5" t="s">
        <v>216</v>
      </c>
      <c r="J56" s="59" t="str">
        <f>IF(D56="","",VLOOKUP(D56,選手名!$A$2:$J$201,2))</f>
        <v>丸山</v>
      </c>
      <c r="K56" s="64"/>
      <c r="L56" s="60" t="str">
        <f>IF(D56="","",VLOOKUP(D56,選手名!$A$2:$J$201,3))</f>
        <v>煌惺</v>
      </c>
      <c r="M56" s="5">
        <f>IF(D56="","",VLOOKUP(D56,選手名!$A$2:$J$201,4))</f>
        <v>3</v>
      </c>
      <c r="N56" s="5">
        <f>IF(D56="","",VLOOKUP(D56,選手名!$A$2:$J$201,5))</f>
        <v>177</v>
      </c>
      <c r="O56" s="39">
        <f>IF(D56="","",VLOOKUP(D56,選手名!$A$2:$J$201,6))</f>
        <v>123</v>
      </c>
      <c r="P56" s="41"/>
      <c r="Q56" s="336" t="e">
        <f>IF(#REF!="","",VLOOKUP(#REF!,選手名!$A$2:$J$201,10))</f>
        <v>#REF!</v>
      </c>
      <c r="R56" s="338" t="e">
        <f>IF(#REF!="","",VLOOKUP(#REF!,選手名!$A$2:$J$201,10))</f>
        <v>#REF!</v>
      </c>
      <c r="S56" s="5" t="s">
        <v>216</v>
      </c>
      <c r="T56" s="59" t="str">
        <f>IF(AD56="","",VLOOKUP(AD56,選手名!$A$2:$J$201,2))</f>
        <v>加藤</v>
      </c>
      <c r="U56" s="64"/>
      <c r="V56" s="315" t="str">
        <f>IF(AD56="","",VLOOKUP(AD56,選手名!$A$2:$J$201,3))</f>
        <v>アーロン</v>
      </c>
      <c r="W56" s="5">
        <f>IF(AD56="","",VLOOKUP(AD56,選手名!$A$2:$J$201,4))</f>
        <v>3</v>
      </c>
      <c r="X56" s="5">
        <f>IF(AD56="","",VLOOKUP(AD56,選手名!$A$2:$J$201,5))</f>
        <v>177</v>
      </c>
      <c r="Y56" s="33">
        <f>IF(AD56="","",VLOOKUP(AD56,選手名!$A$2:$J$201,6))</f>
        <v>160</v>
      </c>
      <c r="AA56" s="6" t="s">
        <v>215</v>
      </c>
      <c r="AB56" s="29">
        <v>70</v>
      </c>
      <c r="AC56" s="55"/>
      <c r="AD56" s="29">
        <v>71</v>
      </c>
    </row>
    <row r="57" spans="1:30" ht="20.25" customHeight="1">
      <c r="D57" s="29">
        <v>43</v>
      </c>
      <c r="G57" s="343" t="e">
        <f>IF(#REF!="","",VLOOKUP(#REF!,選手名!$A$2:$J$201,10))</f>
        <v>#REF!</v>
      </c>
      <c r="H57" s="338" t="e">
        <f>IF(#REF!="","",VLOOKUP(#REF!,選手名!$A$2:$J$201,10))</f>
        <v>#REF!</v>
      </c>
      <c r="I57" s="5" t="s">
        <v>217</v>
      </c>
      <c r="J57" s="59" t="str">
        <f>IF(D57="","",VLOOKUP(D57,選手名!$A$2:$J$201,2))</f>
        <v>望月</v>
      </c>
      <c r="K57" s="64"/>
      <c r="L57" s="60" t="str">
        <f>IF(D57="","",VLOOKUP(D57,選手名!$A$2:$J$201,3))</f>
        <v>雅大</v>
      </c>
      <c r="M57" s="5">
        <f>IF(D57="","",VLOOKUP(D57,選手名!$A$2:$J$201,4))</f>
        <v>1</v>
      </c>
      <c r="N57" s="5">
        <f>IF(D57="","",VLOOKUP(D57,選手名!$A$2:$J$201,5))</f>
        <v>176</v>
      </c>
      <c r="O57" s="39">
        <f>IF(D57="","",VLOOKUP(D57,選手名!$A$2:$J$201,6))</f>
        <v>93</v>
      </c>
      <c r="P57" s="41"/>
      <c r="Q57" s="336" t="e">
        <f>IF(#REF!="","",VLOOKUP(#REF!,選手名!$A$2:$J$201,10))</f>
        <v>#REF!</v>
      </c>
      <c r="R57" s="338" t="e">
        <f>IF(#REF!="","",VLOOKUP(#REF!,選手名!$A$2:$J$201,10))</f>
        <v>#REF!</v>
      </c>
      <c r="S57" s="5" t="s">
        <v>217</v>
      </c>
      <c r="T57" s="59" t="str">
        <f>IF(AD57="","",VLOOKUP(AD57,選手名!$A$2:$J$201,2))</f>
        <v>加藤</v>
      </c>
      <c r="U57" s="64"/>
      <c r="V57" s="60" t="str">
        <f>IF(AD57="","",VLOOKUP(AD57,選手名!$A$2:$J$201,3))</f>
        <v>暖仁</v>
      </c>
      <c r="W57" s="5">
        <f>IF(AD57="","",VLOOKUP(AD57,選手名!$A$2:$J$201,4))</f>
        <v>1</v>
      </c>
      <c r="X57" s="5">
        <f>IF(AD57="","",VLOOKUP(AD57,選手名!$A$2:$J$201,5))</f>
        <v>175</v>
      </c>
      <c r="Y57" s="33">
        <f>IF(AD57="","",VLOOKUP(AD57,選手名!$A$2:$J$201,6))</f>
        <v>94</v>
      </c>
      <c r="AD57" s="29">
        <v>74</v>
      </c>
    </row>
    <row r="58" spans="1:30" ht="20.25" customHeight="1">
      <c r="D58" s="29">
        <v>39</v>
      </c>
      <c r="G58" s="343" t="e">
        <f>IF(#REF!="","",VLOOKUP(#REF!,選手名!$A$2:$J$201,10))</f>
        <v>#REF!</v>
      </c>
      <c r="H58" s="338" t="e">
        <f>IF(#REF!="","",VLOOKUP(#REF!,選手名!$A$2:$J$201,10))</f>
        <v>#REF!</v>
      </c>
      <c r="I58" s="5" t="s">
        <v>218</v>
      </c>
      <c r="J58" s="59" t="str">
        <f>IF(D58="","",VLOOKUP(D58,選手名!$A$2:$J$201,2))</f>
        <v>山田</v>
      </c>
      <c r="K58" s="64"/>
      <c r="L58" s="60" t="str">
        <f>IF(D58="","",VLOOKUP(D58,選手名!$A$2:$J$201,3))</f>
        <v>廉心</v>
      </c>
      <c r="M58" s="5">
        <f>IF(D58="","",VLOOKUP(D58,選手名!$A$2:$J$201,4))</f>
        <v>2</v>
      </c>
      <c r="N58" s="5">
        <f>IF(D58="","",VLOOKUP(D58,選手名!$A$2:$J$201,5))</f>
        <v>177</v>
      </c>
      <c r="O58" s="39">
        <f>IF(D58="","",VLOOKUP(D58,選手名!$A$2:$J$201,6))</f>
        <v>96</v>
      </c>
      <c r="P58" s="41"/>
      <c r="Q58" s="336" t="e">
        <f>IF(#REF!="","",VLOOKUP(#REF!,選手名!$A$2:$J$201,10))</f>
        <v>#REF!</v>
      </c>
      <c r="R58" s="338" t="e">
        <f>IF(#REF!="","",VLOOKUP(#REF!,選手名!$A$2:$J$201,10))</f>
        <v>#REF!</v>
      </c>
      <c r="S58" s="5" t="s">
        <v>218</v>
      </c>
      <c r="T58" s="59" t="str">
        <f>IF(AD58="","",VLOOKUP(AD58,選手名!$A$2:$J$201,2))</f>
        <v>篠田</v>
      </c>
      <c r="U58" s="64"/>
      <c r="V58" s="60" t="str">
        <f>IF(AD58="","",VLOOKUP(AD58,選手名!$A$2:$J$201,3))</f>
        <v>竜希</v>
      </c>
      <c r="W58" s="5">
        <f>IF(AD58="","",VLOOKUP(AD58,選手名!$A$2:$J$201,4))</f>
        <v>1</v>
      </c>
      <c r="X58" s="5">
        <f>IF(AD58="","",VLOOKUP(AD58,選手名!$A$2:$J$201,5))</f>
        <v>167</v>
      </c>
      <c r="Y58" s="33">
        <f>IF(AD58="","",VLOOKUP(AD58,選手名!$A$2:$J$201,6))</f>
        <v>85</v>
      </c>
      <c r="AD58" s="29">
        <v>73</v>
      </c>
    </row>
    <row r="59" spans="1:30" ht="20.25" customHeight="1">
      <c r="D59" s="29">
        <v>41</v>
      </c>
      <c r="G59" s="343" t="e">
        <f>IF(#REF!="","",VLOOKUP(#REF!,選手名!$A$2:$J$201,10))</f>
        <v>#REF!</v>
      </c>
      <c r="H59" s="338" t="e">
        <f>IF(#REF!="","",VLOOKUP(#REF!,選手名!$A$2:$J$201,10))</f>
        <v>#REF!</v>
      </c>
      <c r="I59" s="5" t="s">
        <v>203</v>
      </c>
      <c r="J59" s="59" t="str">
        <f>IF(D59="","",VLOOKUP(D59,選手名!$A$2:$J$201,2))</f>
        <v>小林</v>
      </c>
      <c r="K59" s="64"/>
      <c r="L59" s="60" t="str">
        <f>IF(D59="","",VLOOKUP(D59,選手名!$A$2:$J$201,3))</f>
        <v>大丸</v>
      </c>
      <c r="M59" s="5">
        <f>IF(D59="","",VLOOKUP(D59,選手名!$A$2:$J$201,4))</f>
        <v>2</v>
      </c>
      <c r="N59" s="5">
        <f>IF(D59="","",VLOOKUP(D59,選手名!$A$2:$J$201,5))</f>
        <v>172</v>
      </c>
      <c r="O59" s="39">
        <f>IF(D59="","",VLOOKUP(D59,選手名!$A$2:$J$201,6))</f>
        <v>79</v>
      </c>
      <c r="P59" s="41"/>
      <c r="Q59" s="336" t="e">
        <f>IF(#REF!="","",VLOOKUP(#REF!,選手名!$A$2:$J$201,10))</f>
        <v>#REF!</v>
      </c>
      <c r="R59" s="338" t="e">
        <f>IF(#REF!="","",VLOOKUP(#REF!,選手名!$A$2:$J$201,10))</f>
        <v>#REF!</v>
      </c>
      <c r="S59" s="5" t="s">
        <v>203</v>
      </c>
      <c r="T59" s="59" t="str">
        <f>IF(AD59="","",VLOOKUP(AD59,選手名!$A$2:$J$201,2))</f>
        <v/>
      </c>
      <c r="U59" s="64"/>
      <c r="V59" s="60" t="str">
        <f>IF(AD59="","",VLOOKUP(AD59,選手名!$A$2:$J$201,3))</f>
        <v/>
      </c>
      <c r="W59" s="5" t="str">
        <f>IF(AD59="","",VLOOKUP(AD59,選手名!$A$2:$J$201,4))</f>
        <v/>
      </c>
      <c r="X59" s="5" t="str">
        <f>IF(AD59="","",VLOOKUP(AD59,選手名!$A$2:$J$201,5))</f>
        <v/>
      </c>
      <c r="Y59" s="33" t="str">
        <f>IF(AD59="","",VLOOKUP(AD59,選手名!$A$2:$J$201,6))</f>
        <v/>
      </c>
      <c r="AD59" s="29"/>
    </row>
    <row r="60" spans="1:30" ht="20.25" customHeight="1">
      <c r="D60" s="29">
        <v>44</v>
      </c>
      <c r="G60" s="344" t="e">
        <f>IF(#REF!="","",VLOOKUP(#REF!,選手名!$A$2:$J$201,10))</f>
        <v>#REF!</v>
      </c>
      <c r="H60" s="339" t="e">
        <f>IF(#REF!="","",VLOOKUP(#REF!,選手名!$A$2:$J$201,10))</f>
        <v>#REF!</v>
      </c>
      <c r="I60" s="13" t="s">
        <v>203</v>
      </c>
      <c r="J60" s="61" t="str">
        <f>IF(D60="","",VLOOKUP(D60,選手名!$A$2:$J$201,2))</f>
        <v>中村</v>
      </c>
      <c r="K60" s="65"/>
      <c r="L60" s="62" t="str">
        <f>IF(D60="","",VLOOKUP(D60,選手名!$A$2:$J$201,3))</f>
        <v>大智</v>
      </c>
      <c r="M60" s="13">
        <f>IF(D60="","",VLOOKUP(D60,選手名!$A$2:$J$201,4))</f>
        <v>1</v>
      </c>
      <c r="N60" s="13">
        <f>IF(D60="","",VLOOKUP(D60,選手名!$A$2:$J$201,5))</f>
        <v>162</v>
      </c>
      <c r="O60" s="40">
        <f>IF(D60="","",VLOOKUP(D60,選手名!$A$2:$J$201,6))</f>
        <v>62</v>
      </c>
      <c r="P60" s="41"/>
      <c r="Q60" s="337" t="e">
        <f>IF(#REF!="","",VLOOKUP(#REF!,選手名!$A$2:$J$201,10))</f>
        <v>#REF!</v>
      </c>
      <c r="R60" s="339" t="e">
        <f>IF(#REF!="","",VLOOKUP(#REF!,選手名!$A$2:$J$201,10))</f>
        <v>#REF!</v>
      </c>
      <c r="S60" s="13" t="s">
        <v>203</v>
      </c>
      <c r="T60" s="61" t="str">
        <f>IF(AD60="","",VLOOKUP(AD60,選手名!$A$2:$J$201,2))</f>
        <v/>
      </c>
      <c r="U60" s="65"/>
      <c r="V60" s="62" t="str">
        <f>IF(AD60="","",VLOOKUP(AD60,選手名!$A$2:$J$201,3))</f>
        <v/>
      </c>
      <c r="W60" s="13" t="str">
        <f>IF(AD60="","",VLOOKUP(AD60,選手名!$A$2:$J$201,4))</f>
        <v/>
      </c>
      <c r="X60" s="13" t="str">
        <f>IF(AD60="","",VLOOKUP(AD60,選手名!$A$2:$J$201,5))</f>
        <v/>
      </c>
      <c r="Y60" s="34" t="str">
        <f>IF(AD60="","",VLOOKUP(AD60,選手名!$A$2:$J$201,6))</f>
        <v/>
      </c>
      <c r="AD60" s="29"/>
    </row>
    <row r="61" spans="1:30" ht="20.25" customHeight="1">
      <c r="D61" s="48" t="s">
        <v>203</v>
      </c>
      <c r="G61" s="4" t="s">
        <v>204</v>
      </c>
      <c r="H61" s="36" t="s">
        <v>205</v>
      </c>
      <c r="I61" s="4" t="s">
        <v>206</v>
      </c>
      <c r="J61" s="333" t="s">
        <v>207</v>
      </c>
      <c r="K61" s="334"/>
      <c r="L61" s="335"/>
      <c r="M61" s="4" t="s">
        <v>208</v>
      </c>
      <c r="N61" s="4" t="s">
        <v>209</v>
      </c>
      <c r="O61" s="36" t="s">
        <v>210</v>
      </c>
      <c r="P61" s="41"/>
      <c r="Q61" s="37" t="s">
        <v>204</v>
      </c>
      <c r="R61" s="36" t="s">
        <v>205</v>
      </c>
      <c r="S61" s="4" t="s">
        <v>206</v>
      </c>
      <c r="T61" s="333" t="s">
        <v>207</v>
      </c>
      <c r="U61" s="334"/>
      <c r="V61" s="335"/>
      <c r="W61" s="4" t="s">
        <v>208</v>
      </c>
      <c r="X61" s="4" t="s">
        <v>209</v>
      </c>
      <c r="Y61" s="4" t="s">
        <v>210</v>
      </c>
      <c r="AD61" s="48" t="s">
        <v>203</v>
      </c>
    </row>
    <row r="62" spans="1:30" ht="20.25" customHeight="1">
      <c r="B62" s="55"/>
      <c r="D62" s="29">
        <v>45</v>
      </c>
      <c r="G62" s="343" t="str">
        <f>IF(B63="","",VLOOKUP(B63,選手名!$A$2:$J$201,7))</f>
        <v>焼津水産高校</v>
      </c>
      <c r="H62" s="338" t="str">
        <f>IF(B64="","",VLOOKUP(B64,選手名!$A$2:$J$201,9))</f>
        <v>黒田　正和</v>
      </c>
      <c r="I62" s="11" t="s">
        <v>212</v>
      </c>
      <c r="J62" s="57" t="str">
        <f>IF(D62="","",VLOOKUP(D62,選手名!$A$2:$J$201,2))</f>
        <v>ホン</v>
      </c>
      <c r="K62" s="63"/>
      <c r="L62" s="316" t="str">
        <f>IF(D62="","",VLOOKUP(D62,選手名!$A$2:$J$201,3))</f>
        <v>マルビン</v>
      </c>
      <c r="M62" s="11">
        <f>IF(D62="","",VLOOKUP(D62,選手名!$A$2:$J$201,4))</f>
        <v>3</v>
      </c>
      <c r="N62" s="11">
        <f>IF(D62="","",VLOOKUP(D62,選手名!$A$2:$J$201,5))</f>
        <v>180</v>
      </c>
      <c r="O62" s="38">
        <f>IF(D62="","",VLOOKUP(D62,選手名!$A$2:$J$201,6))</f>
        <v>79</v>
      </c>
      <c r="P62" s="41"/>
      <c r="Q62" s="336" t="str">
        <f>IF(AB63="","",VLOOKUP(AB63,選手名!$A$2:$J$201,7))</f>
        <v>大垣日大高校</v>
      </c>
      <c r="R62" s="338" t="str">
        <f>IF(AB64="","",VLOOKUP(AB64,選手名!$A$2:$J$201,9))</f>
        <v>田中　大維</v>
      </c>
      <c r="S62" s="11" t="s">
        <v>212</v>
      </c>
      <c r="T62" s="57" t="str">
        <f>IF(AD62="","",VLOOKUP(AD62,選手名!$A$2:$J$201,2))</f>
        <v/>
      </c>
      <c r="U62" s="63"/>
      <c r="V62" s="58" t="str">
        <f>IF(AD62="","",VLOOKUP(AD62,選手名!$A$2:$J$201,3))</f>
        <v/>
      </c>
      <c r="W62" s="11" t="str">
        <f>IF(AD62="","",VLOOKUP(AD62,選手名!$A$2:$J$201,4))</f>
        <v/>
      </c>
      <c r="X62" s="11" t="str">
        <f>IF(AD62="","",VLOOKUP(AD62,選手名!$A$2:$J$201,5))</f>
        <v/>
      </c>
      <c r="Y62" s="35" t="str">
        <f>IF(AD62="","",VLOOKUP(AD62,選手名!$A$2:$J$201,6))</f>
        <v/>
      </c>
      <c r="AB62" s="55"/>
      <c r="AC62" s="55"/>
      <c r="AD62" s="29"/>
    </row>
    <row r="63" spans="1:30" ht="20.25" customHeight="1">
      <c r="A63" s="6" t="s">
        <v>213</v>
      </c>
      <c r="B63" s="29">
        <v>45</v>
      </c>
      <c r="D63" s="29">
        <v>46</v>
      </c>
      <c r="G63" s="343" t="e">
        <f>IF(#REF!="","",VLOOKUP(#REF!,選手名!$A$2:$J$201,10))</f>
        <v>#REF!</v>
      </c>
      <c r="H63" s="338" t="e">
        <f>IF(#REF!="","",VLOOKUP(#REF!,選手名!$A$2:$J$201,10))</f>
        <v>#REF!</v>
      </c>
      <c r="I63" s="5" t="s">
        <v>214</v>
      </c>
      <c r="J63" s="317" t="str">
        <f>IF(D63="","",VLOOKUP(D63,選手名!$A$2:$J$201,2))</f>
        <v>カジワラ</v>
      </c>
      <c r="K63" s="64"/>
      <c r="L63" s="60" t="str">
        <f>IF(D63="","",VLOOKUP(D63,選手名!$A$2:$J$201,3))</f>
        <v>リョウ</v>
      </c>
      <c r="M63" s="5">
        <f>IF(D63="","",VLOOKUP(D63,選手名!$A$2:$J$201,4))</f>
        <v>1</v>
      </c>
      <c r="N63" s="5">
        <f>IF(D63="","",VLOOKUP(D63,選手名!$A$2:$J$201,5))</f>
        <v>173</v>
      </c>
      <c r="O63" s="39">
        <f>IF(D63="","",VLOOKUP(D63,選手名!$A$2:$J$201,6))</f>
        <v>103</v>
      </c>
      <c r="P63" s="41"/>
      <c r="Q63" s="336" t="e">
        <f>IF(#REF!="","",VLOOKUP(#REF!,選手名!$A$2:$J$201,10))</f>
        <v>#REF!</v>
      </c>
      <c r="R63" s="338" t="e">
        <f>IF(#REF!="","",VLOOKUP(#REF!,選手名!$A$2:$J$201,10))</f>
        <v>#REF!</v>
      </c>
      <c r="S63" s="5" t="s">
        <v>214</v>
      </c>
      <c r="T63" s="59" t="str">
        <f>IF(AD63="","",VLOOKUP(AD63,選手名!$A$2:$J$201,2))</f>
        <v>重綱</v>
      </c>
      <c r="U63" s="64"/>
      <c r="V63" s="60" t="str">
        <f>IF(AD63="","",VLOOKUP(AD63,選手名!$A$2:$J$201,3))</f>
        <v>陽翔</v>
      </c>
      <c r="W63" s="5">
        <f>IF(AD63="","",VLOOKUP(AD63,選手名!$A$2:$J$201,4))</f>
        <v>1</v>
      </c>
      <c r="X63" s="5">
        <f>IF(AD63="","",VLOOKUP(AD63,選手名!$A$2:$J$201,5))</f>
        <v>187</v>
      </c>
      <c r="Y63" s="33">
        <f>IF(AD63="","",VLOOKUP(AD63,選手名!$A$2:$J$201,6))</f>
        <v>130</v>
      </c>
      <c r="AA63" s="6" t="s">
        <v>213</v>
      </c>
      <c r="AB63" s="29">
        <v>75</v>
      </c>
      <c r="AC63" s="55"/>
      <c r="AD63" s="29">
        <v>78</v>
      </c>
    </row>
    <row r="64" spans="1:30" ht="20.25" customHeight="1">
      <c r="A64" s="6" t="s">
        <v>215</v>
      </c>
      <c r="B64" s="29">
        <v>45</v>
      </c>
      <c r="D64" s="29">
        <v>47</v>
      </c>
      <c r="G64" s="343" t="e">
        <f>IF(#REF!="","",VLOOKUP(#REF!,選手名!$A$2:$J$201,10))</f>
        <v>#REF!</v>
      </c>
      <c r="H64" s="338" t="e">
        <f>IF(#REF!="","",VLOOKUP(#REF!,選手名!$A$2:$J$201,10))</f>
        <v>#REF!</v>
      </c>
      <c r="I64" s="5" t="s">
        <v>216</v>
      </c>
      <c r="J64" s="59" t="str">
        <f>IF(D64="","",VLOOKUP(D64,選手名!$A$2:$J$201,2))</f>
        <v>白鳥</v>
      </c>
      <c r="K64" s="64"/>
      <c r="L64" s="60" t="str">
        <f>IF(D64="","",VLOOKUP(D64,選手名!$A$2:$J$201,3))</f>
        <v>大志</v>
      </c>
      <c r="M64" s="5">
        <f>IF(D64="","",VLOOKUP(D64,選手名!$A$2:$J$201,4))</f>
        <v>1</v>
      </c>
      <c r="N64" s="5">
        <f>IF(D64="","",VLOOKUP(D64,選手名!$A$2:$J$201,5))</f>
        <v>170</v>
      </c>
      <c r="O64" s="39">
        <f>IF(D64="","",VLOOKUP(D64,選手名!$A$2:$J$201,6))</f>
        <v>75</v>
      </c>
      <c r="P64" s="41"/>
      <c r="Q64" s="336" t="e">
        <f>IF(#REF!="","",VLOOKUP(#REF!,選手名!$A$2:$J$201,10))</f>
        <v>#REF!</v>
      </c>
      <c r="R64" s="338" t="e">
        <f>IF(#REF!="","",VLOOKUP(#REF!,選手名!$A$2:$J$201,10))</f>
        <v>#REF!</v>
      </c>
      <c r="S64" s="5" t="s">
        <v>216</v>
      </c>
      <c r="T64" s="59" t="str">
        <f>IF(AD64="","",VLOOKUP(AD64,選手名!$A$2:$J$201,2))</f>
        <v>重綱</v>
      </c>
      <c r="U64" s="64"/>
      <c r="V64" s="60" t="str">
        <f>IF(AD64="","",VLOOKUP(AD64,選手名!$A$2:$J$201,3))</f>
        <v>千尋</v>
      </c>
      <c r="W64" s="5">
        <f>IF(AD64="","",VLOOKUP(AD64,選手名!$A$2:$J$201,4))</f>
        <v>3</v>
      </c>
      <c r="X64" s="5">
        <f>IF(AD64="","",VLOOKUP(AD64,選手名!$A$2:$J$201,5))</f>
        <v>170</v>
      </c>
      <c r="Y64" s="33">
        <f>IF(AD64="","",VLOOKUP(AD64,選手名!$A$2:$J$201,6))</f>
        <v>95</v>
      </c>
      <c r="AA64" s="6" t="s">
        <v>215</v>
      </c>
      <c r="AB64" s="29">
        <v>75</v>
      </c>
      <c r="AC64" s="55"/>
      <c r="AD64" s="29">
        <v>77</v>
      </c>
    </row>
    <row r="65" spans="1:30" ht="20.25" customHeight="1">
      <c r="D65" s="29">
        <v>48</v>
      </c>
      <c r="G65" s="343" t="e">
        <f>IF(#REF!="","",VLOOKUP(#REF!,選手名!$A$2:$J$201,10))</f>
        <v>#REF!</v>
      </c>
      <c r="H65" s="338" t="e">
        <f>IF(#REF!="","",VLOOKUP(#REF!,選手名!$A$2:$J$201,10))</f>
        <v>#REF!</v>
      </c>
      <c r="I65" s="5" t="s">
        <v>217</v>
      </c>
      <c r="J65" s="59" t="str">
        <f>IF(D65="","",VLOOKUP(D65,選手名!$A$2:$J$201,2))</f>
        <v>石上</v>
      </c>
      <c r="K65" s="64"/>
      <c r="L65" s="60" t="str">
        <f>IF(D65="","",VLOOKUP(D65,選手名!$A$2:$J$201,3))</f>
        <v>大悟</v>
      </c>
      <c r="M65" s="5">
        <f>IF(D65="","",VLOOKUP(D65,選手名!$A$2:$J$201,4))</f>
        <v>3</v>
      </c>
      <c r="N65" s="5">
        <f>IF(D65="","",VLOOKUP(D65,選手名!$A$2:$J$201,5))</f>
        <v>166</v>
      </c>
      <c r="O65" s="39">
        <f>IF(D65="","",VLOOKUP(D65,選手名!$A$2:$J$201,6))</f>
        <v>62</v>
      </c>
      <c r="P65" s="41"/>
      <c r="Q65" s="336" t="e">
        <f>IF(#REF!="","",VLOOKUP(#REF!,選手名!$A$2:$J$201,10))</f>
        <v>#REF!</v>
      </c>
      <c r="R65" s="338" t="e">
        <f>IF(#REF!="","",VLOOKUP(#REF!,選手名!$A$2:$J$201,10))</f>
        <v>#REF!</v>
      </c>
      <c r="S65" s="5" t="s">
        <v>217</v>
      </c>
      <c r="T65" s="59" t="str">
        <f>IF(AD65="","",VLOOKUP(AD65,選手名!$A$2:$J$201,2))</f>
        <v>藤原</v>
      </c>
      <c r="U65" s="64"/>
      <c r="V65" s="60" t="str">
        <f>IF(AD65="","",VLOOKUP(AD65,選手名!$A$2:$J$201,3))</f>
        <v>けん</v>
      </c>
      <c r="W65" s="5">
        <f>IF(AD65="","",VLOOKUP(AD65,選手名!$A$2:$J$201,4))</f>
        <v>2</v>
      </c>
      <c r="X65" s="5">
        <f>IF(AD65="","",VLOOKUP(AD65,選手名!$A$2:$J$201,5))</f>
        <v>183</v>
      </c>
      <c r="Y65" s="33">
        <f>IF(AD65="","",VLOOKUP(AD65,選手名!$A$2:$J$201,6))</f>
        <v>92</v>
      </c>
      <c r="AD65" s="29">
        <v>76</v>
      </c>
    </row>
    <row r="66" spans="1:30" ht="20.25" customHeight="1">
      <c r="D66" s="29">
        <v>49</v>
      </c>
      <c r="G66" s="343" t="e">
        <f>IF(#REF!="","",VLOOKUP(#REF!,選手名!$A$2:$J$201,10))</f>
        <v>#REF!</v>
      </c>
      <c r="H66" s="338" t="e">
        <f>IF(#REF!="","",VLOOKUP(#REF!,選手名!$A$2:$J$201,10))</f>
        <v>#REF!</v>
      </c>
      <c r="I66" s="5" t="s">
        <v>218</v>
      </c>
      <c r="J66" s="59" t="str">
        <f>IF(D66="","",VLOOKUP(D66,選手名!$A$2:$J$201,2))</f>
        <v>海田</v>
      </c>
      <c r="K66" s="64"/>
      <c r="L66" s="60" t="str">
        <f>IF(D66="","",VLOOKUP(D66,選手名!$A$2:$J$201,3))</f>
        <v>拓真</v>
      </c>
      <c r="M66" s="5">
        <f>IF(D66="","",VLOOKUP(D66,選手名!$A$2:$J$201,4))</f>
        <v>1</v>
      </c>
      <c r="N66" s="5">
        <f>IF(D66="","",VLOOKUP(D66,選手名!$A$2:$J$201,5))</f>
        <v>171</v>
      </c>
      <c r="O66" s="39">
        <f>IF(D66="","",VLOOKUP(D66,選手名!$A$2:$J$201,6))</f>
        <v>70</v>
      </c>
      <c r="P66" s="41"/>
      <c r="Q66" s="336" t="e">
        <f>IF(#REF!="","",VLOOKUP(#REF!,選手名!$A$2:$J$201,10))</f>
        <v>#REF!</v>
      </c>
      <c r="R66" s="338" t="e">
        <f>IF(#REF!="","",VLOOKUP(#REF!,選手名!$A$2:$J$201,10))</f>
        <v>#REF!</v>
      </c>
      <c r="S66" s="5" t="s">
        <v>218</v>
      </c>
      <c r="T66" s="59" t="str">
        <f>IF(AD66="","",VLOOKUP(AD66,選手名!$A$2:$J$201,2))</f>
        <v>内田</v>
      </c>
      <c r="U66" s="64"/>
      <c r="V66" s="60" t="str">
        <f>IF(AD66="","",VLOOKUP(AD66,選手名!$A$2:$J$201,3))</f>
        <v>善仁</v>
      </c>
      <c r="W66" s="5">
        <f>IF(AD66="","",VLOOKUP(AD66,選手名!$A$2:$J$201,4))</f>
        <v>1</v>
      </c>
      <c r="X66" s="5">
        <f>IF(AD66="","",VLOOKUP(AD66,選手名!$A$2:$J$201,5))</f>
        <v>165</v>
      </c>
      <c r="Y66" s="33">
        <f>IF(AD66="","",VLOOKUP(AD66,選手名!$A$2:$J$201,6))</f>
        <v>130</v>
      </c>
      <c r="AD66" s="29">
        <v>75</v>
      </c>
    </row>
    <row r="67" spans="1:30" ht="20.25" customHeight="1">
      <c r="D67" s="29"/>
      <c r="G67" s="343" t="e">
        <f>IF(#REF!="","",VLOOKUP(#REF!,選手名!$A$2:$J$201,10))</f>
        <v>#REF!</v>
      </c>
      <c r="H67" s="338" t="e">
        <f>IF(#REF!="","",VLOOKUP(#REF!,選手名!$A$2:$J$201,10))</f>
        <v>#REF!</v>
      </c>
      <c r="I67" s="5" t="s">
        <v>203</v>
      </c>
      <c r="J67" s="59" t="str">
        <f>IF(D67="","",VLOOKUP(D67,選手名!$A$2:$J$201,2))</f>
        <v/>
      </c>
      <c r="K67" s="64"/>
      <c r="L67" s="60" t="str">
        <f>IF(D67="","",VLOOKUP(D67,選手名!$A$2:$J$201,3))</f>
        <v/>
      </c>
      <c r="M67" s="5" t="str">
        <f>IF(D67="","",VLOOKUP(D67,選手名!$A$2:$J$201,4))</f>
        <v/>
      </c>
      <c r="N67" s="5" t="str">
        <f>IF(D67="","",VLOOKUP(D67,選手名!$A$2:$J$201,5))</f>
        <v/>
      </c>
      <c r="O67" s="39" t="str">
        <f>IF(D67="","",VLOOKUP(D67,選手名!$A$2:$J$201,6))</f>
        <v/>
      </c>
      <c r="P67" s="41"/>
      <c r="Q67" s="336" t="e">
        <f>IF(#REF!="","",VLOOKUP(#REF!,選手名!$A$2:$J$201,10))</f>
        <v>#REF!</v>
      </c>
      <c r="R67" s="338" t="e">
        <f>IF(#REF!="","",VLOOKUP(#REF!,選手名!$A$2:$J$201,10))</f>
        <v>#REF!</v>
      </c>
      <c r="S67" s="5" t="s">
        <v>203</v>
      </c>
      <c r="T67" s="59" t="str">
        <f>IF(AD67="","",VLOOKUP(AD67,選手名!$A$2:$J$201,2))</f>
        <v/>
      </c>
      <c r="U67" s="64"/>
      <c r="V67" s="60" t="str">
        <f>IF(AD67="","",VLOOKUP(AD67,選手名!$A$2:$J$201,3))</f>
        <v/>
      </c>
      <c r="W67" s="5" t="str">
        <f>IF(AD67="","",VLOOKUP(AD67,選手名!$A$2:$J$201,4))</f>
        <v/>
      </c>
      <c r="X67" s="5" t="str">
        <f>IF(AD67="","",VLOOKUP(AD67,選手名!$A$2:$J$201,5))</f>
        <v/>
      </c>
      <c r="Y67" s="33" t="str">
        <f>IF(AD67="","",VLOOKUP(AD67,選手名!$A$2:$J$201,6))</f>
        <v/>
      </c>
      <c r="AD67" s="29"/>
    </row>
    <row r="68" spans="1:30" ht="20.25" customHeight="1">
      <c r="D68" s="29"/>
      <c r="G68" s="344" t="e">
        <f>IF(#REF!="","",VLOOKUP(#REF!,選手名!$A$2:$J$201,10))</f>
        <v>#REF!</v>
      </c>
      <c r="H68" s="339" t="e">
        <f>IF(#REF!="","",VLOOKUP(#REF!,選手名!$A$2:$J$201,10))</f>
        <v>#REF!</v>
      </c>
      <c r="I68" s="13" t="s">
        <v>203</v>
      </c>
      <c r="J68" s="61" t="str">
        <f>IF(D68="","",VLOOKUP(D68,選手名!$A$2:$J$201,2))</f>
        <v/>
      </c>
      <c r="K68" s="65"/>
      <c r="L68" s="62" t="str">
        <f>IF(D68="","",VLOOKUP(D68,選手名!$A$2:$J$201,3))</f>
        <v/>
      </c>
      <c r="M68" s="13" t="str">
        <f>IF(D68="","",VLOOKUP(D68,選手名!$A$2:$J$201,4))</f>
        <v/>
      </c>
      <c r="N68" s="13" t="str">
        <f>IF(D68="","",VLOOKUP(D68,選手名!$A$2:$J$201,5))</f>
        <v/>
      </c>
      <c r="O68" s="40" t="str">
        <f>IF(D68="","",VLOOKUP(D68,選手名!$A$2:$J$201,6))</f>
        <v/>
      </c>
      <c r="P68" s="41"/>
      <c r="Q68" s="337" t="e">
        <f>IF(#REF!="","",VLOOKUP(#REF!,選手名!$A$2:$J$201,10))</f>
        <v>#REF!</v>
      </c>
      <c r="R68" s="339" t="e">
        <f>IF(#REF!="","",VLOOKUP(#REF!,選手名!$A$2:$J$201,10))</f>
        <v>#REF!</v>
      </c>
      <c r="S68" s="13" t="s">
        <v>203</v>
      </c>
      <c r="T68" s="61" t="str">
        <f>IF(AD68="","",VLOOKUP(AD68,選手名!$A$2:$J$201,2))</f>
        <v/>
      </c>
      <c r="U68" s="65"/>
      <c r="V68" s="62" t="str">
        <f>IF(AD68="","",VLOOKUP(AD68,選手名!$A$2:$J$201,3))</f>
        <v/>
      </c>
      <c r="W68" s="13" t="str">
        <f>IF(AD68="","",VLOOKUP(AD68,選手名!$A$2:$J$201,4))</f>
        <v/>
      </c>
      <c r="X68" s="13" t="str">
        <f>IF(AD68="","",VLOOKUP(AD68,選手名!$A$2:$J$201,5))</f>
        <v/>
      </c>
      <c r="Y68" s="34" t="str">
        <f>IF(AD68="","",VLOOKUP(AD68,選手名!$A$2:$J$201,6))</f>
        <v/>
      </c>
      <c r="AD68" s="29"/>
    </row>
    <row r="69" spans="1:30" ht="20.25" customHeight="1">
      <c r="D69" s="48" t="s">
        <v>203</v>
      </c>
      <c r="G69" s="4" t="s">
        <v>204</v>
      </c>
      <c r="H69" s="36" t="s">
        <v>205</v>
      </c>
      <c r="I69" s="4" t="s">
        <v>206</v>
      </c>
      <c r="J69" s="333" t="s">
        <v>207</v>
      </c>
      <c r="K69" s="334"/>
      <c r="L69" s="335"/>
      <c r="M69" s="4" t="s">
        <v>208</v>
      </c>
      <c r="N69" s="4" t="s">
        <v>209</v>
      </c>
      <c r="O69" s="36" t="s">
        <v>210</v>
      </c>
      <c r="P69" s="41"/>
      <c r="Q69" s="37" t="s">
        <v>204</v>
      </c>
      <c r="R69" s="36" t="s">
        <v>205</v>
      </c>
      <c r="S69" s="4" t="s">
        <v>206</v>
      </c>
      <c r="T69" s="333" t="s">
        <v>207</v>
      </c>
      <c r="U69" s="334"/>
      <c r="V69" s="335"/>
      <c r="W69" s="4" t="s">
        <v>208</v>
      </c>
      <c r="X69" s="4" t="s">
        <v>209</v>
      </c>
      <c r="Y69" s="4" t="s">
        <v>210</v>
      </c>
      <c r="AD69" s="48" t="s">
        <v>203</v>
      </c>
    </row>
    <row r="70" spans="1:30" ht="20.25" customHeight="1">
      <c r="B70" s="55"/>
      <c r="D70" s="29">
        <v>51</v>
      </c>
      <c r="G70" s="343" t="str">
        <f>IF(B71="","",VLOOKUP(B71,選手名!$A$2:$J$201,7))</f>
        <v>富岳館高校</v>
      </c>
      <c r="H70" s="338" t="str">
        <f>IF(B72="","",VLOOKUP(B72,選手名!$A$2:$J$201,9))</f>
        <v>山﨑　敬久</v>
      </c>
      <c r="I70" s="11" t="s">
        <v>212</v>
      </c>
      <c r="J70" s="57" t="str">
        <f>IF(D70="","",VLOOKUP(D70,選手名!$A$2:$J$201,2))</f>
        <v>渡邉</v>
      </c>
      <c r="K70" s="63"/>
      <c r="L70" s="58" t="str">
        <f>IF(D70="","",VLOOKUP(D70,選手名!$A$2:$J$201,3))</f>
        <v>悠冬</v>
      </c>
      <c r="M70" s="11">
        <f>IF(D70="","",VLOOKUP(D70,選手名!$A$2:$J$201,4))</f>
        <v>3</v>
      </c>
      <c r="N70" s="11">
        <f>IF(D70="","",VLOOKUP(D70,選手名!$A$2:$J$201,5))</f>
        <v>168</v>
      </c>
      <c r="O70" s="38">
        <f>IF(D70="","",VLOOKUP(D70,選手名!$A$2:$J$201,6))</f>
        <v>73</v>
      </c>
      <c r="P70" s="41"/>
      <c r="Q70" s="336" t="str">
        <f>IF(AB71="","",VLOOKUP(AB71,選手名!$A$2:$J$201,7))</f>
        <v>郡上北高校</v>
      </c>
      <c r="R70" s="338" t="str">
        <f>IF(AB72="","",VLOOKUP(AB72,選手名!$A$2:$J$201,9))</f>
        <v>小森　豊文</v>
      </c>
      <c r="S70" s="11" t="s">
        <v>212</v>
      </c>
      <c r="T70" s="57" t="str">
        <f>IF(AD70="","",VLOOKUP(AD70,選手名!$A$2:$J$201,2))</f>
        <v>山本</v>
      </c>
      <c r="U70" s="63"/>
      <c r="V70" s="58" t="str">
        <f>IF(AD70="","",VLOOKUP(AD70,選手名!$A$2:$J$201,3))</f>
        <v>惺羅</v>
      </c>
      <c r="W70" s="11">
        <f>IF(AD70="","",VLOOKUP(AD70,選手名!$A$2:$J$201,4))</f>
        <v>2</v>
      </c>
      <c r="X70" s="11">
        <f>IF(AD70="","",VLOOKUP(AD70,選手名!$A$2:$J$201,5))</f>
        <v>165</v>
      </c>
      <c r="Y70" s="35">
        <f>IF(AD70="","",VLOOKUP(AD70,選手名!$A$2:$J$201,6))</f>
        <v>83</v>
      </c>
      <c r="AB70" s="55"/>
      <c r="AC70" s="55"/>
      <c r="AD70" s="29">
        <v>79</v>
      </c>
    </row>
    <row r="71" spans="1:30" ht="20.25" customHeight="1">
      <c r="A71" s="6" t="s">
        <v>213</v>
      </c>
      <c r="B71" s="29">
        <v>50</v>
      </c>
      <c r="D71" s="29">
        <v>53</v>
      </c>
      <c r="G71" s="343" t="e">
        <f>IF(#REF!="","",VLOOKUP(#REF!,選手名!$A$2:$J$201,10))</f>
        <v>#REF!</v>
      </c>
      <c r="H71" s="338" t="e">
        <f>IF(#REF!="","",VLOOKUP(#REF!,選手名!$A$2:$J$201,10))</f>
        <v>#REF!</v>
      </c>
      <c r="I71" s="5" t="s">
        <v>214</v>
      </c>
      <c r="J71" s="59" t="str">
        <f>IF(D71="","",VLOOKUP(D71,選手名!$A$2:$J$201,2))</f>
        <v>芹澤</v>
      </c>
      <c r="K71" s="64"/>
      <c r="L71" s="60" t="str">
        <f>IF(D71="","",VLOOKUP(D71,選手名!$A$2:$J$201,3))</f>
        <v>千晴</v>
      </c>
      <c r="M71" s="5">
        <f>IF(D71="","",VLOOKUP(D71,選手名!$A$2:$J$201,4))</f>
        <v>1</v>
      </c>
      <c r="N71" s="5">
        <f>IF(D71="","",VLOOKUP(D71,選手名!$A$2:$J$201,5))</f>
        <v>154</v>
      </c>
      <c r="O71" s="39">
        <f>IF(D71="","",VLOOKUP(D71,選手名!$A$2:$J$201,6))</f>
        <v>53</v>
      </c>
      <c r="P71" s="41"/>
      <c r="Q71" s="336" t="e">
        <f>IF(#REF!="","",VLOOKUP(#REF!,選手名!$A$2:$J$201,10))</f>
        <v>#REF!</v>
      </c>
      <c r="R71" s="338" t="e">
        <f>IF(#REF!="","",VLOOKUP(#REF!,選手名!$A$2:$J$201,10))</f>
        <v>#REF!</v>
      </c>
      <c r="S71" s="5" t="s">
        <v>214</v>
      </c>
      <c r="T71" s="59" t="str">
        <f>IF(AD71="","",VLOOKUP(AD71,選手名!$A$2:$J$201,2))</f>
        <v>松永</v>
      </c>
      <c r="U71" s="64"/>
      <c r="V71" s="60" t="str">
        <f>IF(AD71="","",VLOOKUP(AD71,選手名!$A$2:$J$201,3))</f>
        <v>唱太郎</v>
      </c>
      <c r="W71" s="5">
        <f>IF(AD71="","",VLOOKUP(AD71,選手名!$A$2:$J$201,4))</f>
        <v>3</v>
      </c>
      <c r="X71" s="5">
        <f>IF(AD71="","",VLOOKUP(AD71,選手名!$A$2:$J$201,5))</f>
        <v>170</v>
      </c>
      <c r="Y71" s="33">
        <f>IF(AD71="","",VLOOKUP(AD71,選手名!$A$2:$J$201,6))</f>
        <v>68</v>
      </c>
      <c r="AA71" s="6" t="s">
        <v>213</v>
      </c>
      <c r="AB71" s="29">
        <v>79</v>
      </c>
      <c r="AC71" s="55"/>
      <c r="AD71" s="29">
        <v>80</v>
      </c>
    </row>
    <row r="72" spans="1:30" ht="20.25" customHeight="1">
      <c r="A72" s="6" t="s">
        <v>215</v>
      </c>
      <c r="B72" s="29">
        <v>50</v>
      </c>
      <c r="D72" s="29"/>
      <c r="G72" s="343" t="e">
        <f>IF(#REF!="","",VLOOKUP(#REF!,選手名!$A$2:$J$201,10))</f>
        <v>#REF!</v>
      </c>
      <c r="H72" s="338" t="e">
        <f>IF(#REF!="","",VLOOKUP(#REF!,選手名!$A$2:$J$201,10))</f>
        <v>#REF!</v>
      </c>
      <c r="I72" s="5" t="s">
        <v>216</v>
      </c>
      <c r="J72" s="236" t="str">
        <f>IF(D72="","",VLOOKUP(D72,選手名!$A$2:$J$201,2))</f>
        <v/>
      </c>
      <c r="K72" s="64"/>
      <c r="L72" s="237" t="str">
        <f>IF(D72="","",VLOOKUP(D72,選手名!$A$2:$J$201,3))</f>
        <v/>
      </c>
      <c r="M72" s="5" t="str">
        <f>IF(D72="","",VLOOKUP(D72,選手名!$A$2:$J$201,4))</f>
        <v/>
      </c>
      <c r="N72" s="5" t="str">
        <f>IF(D72="","",VLOOKUP(D72,選手名!$A$2:$J$201,5))</f>
        <v/>
      </c>
      <c r="O72" s="39" t="str">
        <f>IF(D72="","",VLOOKUP(D72,選手名!$A$2:$J$201,6))</f>
        <v/>
      </c>
      <c r="P72" s="41"/>
      <c r="Q72" s="336" t="e">
        <f>IF(#REF!="","",VLOOKUP(#REF!,選手名!$A$2:$J$201,10))</f>
        <v>#REF!</v>
      </c>
      <c r="R72" s="338" t="e">
        <f>IF(#REF!="","",VLOOKUP(#REF!,選手名!$A$2:$J$201,10))</f>
        <v>#REF!</v>
      </c>
      <c r="S72" s="5" t="s">
        <v>216</v>
      </c>
      <c r="T72" s="59" t="str">
        <f>IF(AD72="","",VLOOKUP(AD72,選手名!$A$2:$J$201,2))</f>
        <v>岩田</v>
      </c>
      <c r="U72" s="64"/>
      <c r="V72" s="60" t="str">
        <f>IF(AD72="","",VLOOKUP(AD72,選手名!$A$2:$J$201,3))</f>
        <v>虎次郎</v>
      </c>
      <c r="W72" s="5">
        <f>IF(AD72="","",VLOOKUP(AD72,選手名!$A$2:$J$201,4))</f>
        <v>3</v>
      </c>
      <c r="X72" s="5">
        <f>IF(AD72="","",VLOOKUP(AD72,選手名!$A$2:$J$201,5))</f>
        <v>168</v>
      </c>
      <c r="Y72" s="33">
        <f>IF(AD72="","",VLOOKUP(AD72,選手名!$A$2:$J$201,6))</f>
        <v>65</v>
      </c>
      <c r="AA72" s="6" t="s">
        <v>215</v>
      </c>
      <c r="AB72" s="29">
        <v>79</v>
      </c>
      <c r="AC72" s="55"/>
      <c r="AD72" s="29">
        <v>81</v>
      </c>
    </row>
    <row r="73" spans="1:30" ht="20.25" customHeight="1">
      <c r="D73" s="29">
        <v>52</v>
      </c>
      <c r="G73" s="343" t="e">
        <f>IF(#REF!="","",VLOOKUP(#REF!,選手名!$A$2:$J$201,10))</f>
        <v>#REF!</v>
      </c>
      <c r="H73" s="338" t="e">
        <f>IF(#REF!="","",VLOOKUP(#REF!,選手名!$A$2:$J$201,10))</f>
        <v>#REF!</v>
      </c>
      <c r="I73" s="5" t="s">
        <v>217</v>
      </c>
      <c r="J73" s="236" t="str">
        <f>IF(D73="","",VLOOKUP(D73,選手名!$A$2:$J$201,2))</f>
        <v>遠藤</v>
      </c>
      <c r="K73" s="64"/>
      <c r="L73" s="235" t="str">
        <f>IF(D73="","",VLOOKUP(D73,選手名!$A$2:$J$201,3))</f>
        <v>賢信</v>
      </c>
      <c r="M73" s="5">
        <f>IF(D73="","",VLOOKUP(D73,選手名!$A$2:$J$201,4))</f>
        <v>1</v>
      </c>
      <c r="N73" s="5">
        <f>IF(D73="","",VLOOKUP(D73,選手名!$A$2:$J$201,5))</f>
        <v>164</v>
      </c>
      <c r="O73" s="39">
        <f>IF(D73="","",VLOOKUP(D73,選手名!$A$2:$J$201,6))</f>
        <v>50</v>
      </c>
      <c r="P73" s="41"/>
      <c r="Q73" s="336" t="e">
        <f>IF(#REF!="","",VLOOKUP(#REF!,選手名!$A$2:$J$201,10))</f>
        <v>#REF!</v>
      </c>
      <c r="R73" s="338" t="e">
        <f>IF(#REF!="","",VLOOKUP(#REF!,選手名!$A$2:$J$201,10))</f>
        <v>#REF!</v>
      </c>
      <c r="S73" s="5" t="s">
        <v>217</v>
      </c>
      <c r="T73" s="59" t="str">
        <f>IF(AD73="","",VLOOKUP(AD73,選手名!$A$2:$J$201,2))</f>
        <v>岡田</v>
      </c>
      <c r="U73" s="64"/>
      <c r="V73" s="60" t="str">
        <f>IF(AD73="","",VLOOKUP(AD73,選手名!$A$2:$J$201,3))</f>
        <v>愛翔</v>
      </c>
      <c r="W73" s="5">
        <f>IF(AD73="","",VLOOKUP(AD73,選手名!$A$2:$J$201,4))</f>
        <v>3</v>
      </c>
      <c r="X73" s="5">
        <f>IF(AD73="","",VLOOKUP(AD73,選手名!$A$2:$J$201,5))</f>
        <v>172</v>
      </c>
      <c r="Y73" s="33">
        <f>IF(AD73="","",VLOOKUP(AD73,選手名!$A$2:$J$201,6))</f>
        <v>96.5</v>
      </c>
      <c r="AD73" s="29">
        <v>82</v>
      </c>
    </row>
    <row r="74" spans="1:30" ht="20.25" customHeight="1">
      <c r="D74" s="29">
        <v>50</v>
      </c>
      <c r="G74" s="343" t="e">
        <f>IF(#REF!="","",VLOOKUP(#REF!,選手名!$A$2:$J$201,10))</f>
        <v>#REF!</v>
      </c>
      <c r="H74" s="338" t="e">
        <f>IF(#REF!="","",VLOOKUP(#REF!,選手名!$A$2:$J$201,10))</f>
        <v>#REF!</v>
      </c>
      <c r="I74" s="5" t="s">
        <v>218</v>
      </c>
      <c r="J74" s="59" t="str">
        <f>IF(D74="","",VLOOKUP(D74,選手名!$A$2:$J$201,2))</f>
        <v>近藤</v>
      </c>
      <c r="K74" s="64"/>
      <c r="L74" s="60" t="str">
        <f>IF(D74="","",VLOOKUP(D74,選手名!$A$2:$J$201,3))</f>
        <v>陽輝</v>
      </c>
      <c r="M74" s="5">
        <f>IF(D74="","",VLOOKUP(D74,選手名!$A$2:$J$201,4))</f>
        <v>3</v>
      </c>
      <c r="N74" s="5">
        <f>IF(D74="","",VLOOKUP(D74,選手名!$A$2:$J$201,5))</f>
        <v>168</v>
      </c>
      <c r="O74" s="39">
        <f>IF(D74="","",VLOOKUP(D74,選手名!$A$2:$J$201,6))</f>
        <v>111</v>
      </c>
      <c r="P74" s="41"/>
      <c r="Q74" s="336" t="e">
        <f>IF(#REF!="","",VLOOKUP(#REF!,選手名!$A$2:$J$201,10))</f>
        <v>#REF!</v>
      </c>
      <c r="R74" s="338" t="e">
        <f>IF(#REF!="","",VLOOKUP(#REF!,選手名!$A$2:$J$201,10))</f>
        <v>#REF!</v>
      </c>
      <c r="S74" s="5" t="s">
        <v>218</v>
      </c>
      <c r="T74" s="59" t="str">
        <f>IF(AD74="","",VLOOKUP(AD74,選手名!$A$2:$J$201,2))</f>
        <v>髙橋</v>
      </c>
      <c r="U74" s="64"/>
      <c r="V74" s="60" t="str">
        <f>IF(AD74="","",VLOOKUP(AD74,選手名!$A$2:$J$201,3))</f>
        <v>勇羽人</v>
      </c>
      <c r="W74" s="5">
        <f>IF(AD74="","",VLOOKUP(AD74,選手名!$A$2:$J$201,4))</f>
        <v>3</v>
      </c>
      <c r="X74" s="5">
        <f>IF(AD74="","",VLOOKUP(AD74,選手名!$A$2:$J$201,5))</f>
        <v>172</v>
      </c>
      <c r="Y74" s="33">
        <f>IF(AD74="","",VLOOKUP(AD74,選手名!$A$2:$J$201,6))</f>
        <v>70</v>
      </c>
      <c r="AD74" s="29">
        <v>83</v>
      </c>
    </row>
    <row r="75" spans="1:30" ht="20.25" customHeight="1">
      <c r="D75" s="29"/>
      <c r="G75" s="343" t="e">
        <f>IF(#REF!="","",VLOOKUP(#REF!,選手名!$A$2:$J$201,10))</f>
        <v>#REF!</v>
      </c>
      <c r="H75" s="338" t="e">
        <f>IF(#REF!="","",VLOOKUP(#REF!,選手名!$A$2:$J$201,10))</f>
        <v>#REF!</v>
      </c>
      <c r="I75" s="5" t="s">
        <v>203</v>
      </c>
      <c r="J75" s="59" t="str">
        <f>IF(D75="","",VLOOKUP(D75,選手名!$A$2:$J$201,2))</f>
        <v/>
      </c>
      <c r="K75" s="64"/>
      <c r="L75" s="60" t="str">
        <f>IF(D75="","",VLOOKUP(D75,選手名!$A$2:$J$201,3))</f>
        <v/>
      </c>
      <c r="M75" s="5" t="str">
        <f>IF(D75="","",VLOOKUP(D75,選手名!$A$2:$J$201,4))</f>
        <v/>
      </c>
      <c r="N75" s="5" t="str">
        <f>IF(D75="","",VLOOKUP(D75,選手名!$A$2:$J$201,5))</f>
        <v/>
      </c>
      <c r="O75" s="39" t="str">
        <f>IF(D75="","",VLOOKUP(D75,選手名!$A$2:$J$201,6))</f>
        <v/>
      </c>
      <c r="P75" s="41"/>
      <c r="Q75" s="336" t="e">
        <f>IF(#REF!="","",VLOOKUP(#REF!,選手名!$A$2:$J$201,10))</f>
        <v>#REF!</v>
      </c>
      <c r="R75" s="338" t="e">
        <f>IF(#REF!="","",VLOOKUP(#REF!,選手名!$A$2:$J$201,10))</f>
        <v>#REF!</v>
      </c>
      <c r="S75" s="5" t="s">
        <v>203</v>
      </c>
      <c r="T75" s="59" t="str">
        <f>IF(AD75="","",VLOOKUP(AD75,選手名!$A$2:$J$201,2))</f>
        <v>田島</v>
      </c>
      <c r="U75" s="64"/>
      <c r="V75" s="60" t="str">
        <f>IF(AD75="","",VLOOKUP(AD75,選手名!$A$2:$J$201,3))</f>
        <v>将大</v>
      </c>
      <c r="W75" s="5">
        <f>IF(AD75="","",VLOOKUP(AD75,選手名!$A$2:$J$201,4))</f>
        <v>1</v>
      </c>
      <c r="X75" s="5">
        <f>IF(AD75="","",VLOOKUP(AD75,選手名!$A$2:$J$201,5))</f>
        <v>165</v>
      </c>
      <c r="Y75" s="33">
        <f>IF(AD75="","",VLOOKUP(AD75,選手名!$A$2:$J$201,6))</f>
        <v>113.5</v>
      </c>
      <c r="AD75" s="29">
        <v>84</v>
      </c>
    </row>
    <row r="76" spans="1:30" ht="20.25" customHeight="1">
      <c r="D76" s="29"/>
      <c r="G76" s="344" t="e">
        <f>IF(#REF!="","",VLOOKUP(#REF!,選手名!$A$2:$J$201,10))</f>
        <v>#REF!</v>
      </c>
      <c r="H76" s="339" t="e">
        <f>IF(#REF!="","",VLOOKUP(#REF!,選手名!$A$2:$J$201,10))</f>
        <v>#REF!</v>
      </c>
      <c r="I76" s="13" t="s">
        <v>203</v>
      </c>
      <c r="J76" s="61" t="str">
        <f>IF(D76="","",VLOOKUP(D76,選手名!$A$2:$J$201,2))</f>
        <v/>
      </c>
      <c r="K76" s="65"/>
      <c r="L76" s="62" t="str">
        <f>IF(D76="","",VLOOKUP(D76,選手名!$A$2:$J$201,3))</f>
        <v/>
      </c>
      <c r="M76" s="13" t="str">
        <f>IF(D76="","",VLOOKUP(D76,選手名!$A$2:$J$201,4))</f>
        <v/>
      </c>
      <c r="N76" s="13" t="str">
        <f>IF(D76="","",VLOOKUP(D76,選手名!$A$2:$J$201,5))</f>
        <v/>
      </c>
      <c r="O76" s="40" t="str">
        <f>IF(D76="","",VLOOKUP(D76,選手名!$A$2:$J$201,6))</f>
        <v/>
      </c>
      <c r="P76" s="41"/>
      <c r="Q76" s="337" t="e">
        <f>IF(#REF!="","",VLOOKUP(#REF!,選手名!$A$2:$J$201,10))</f>
        <v>#REF!</v>
      </c>
      <c r="R76" s="339" t="e">
        <f>IF(#REF!="","",VLOOKUP(#REF!,選手名!$A$2:$J$201,10))</f>
        <v>#REF!</v>
      </c>
      <c r="S76" s="13" t="s">
        <v>203</v>
      </c>
      <c r="T76" s="61" t="str">
        <f>IF(AD76="","",VLOOKUP(AD76,選手名!$A$2:$J$201,2))</f>
        <v>近藤</v>
      </c>
      <c r="U76" s="65"/>
      <c r="V76" s="62" t="str">
        <f>IF(AD76="","",VLOOKUP(AD76,選手名!$A$2:$J$201,3))</f>
        <v>岳大</v>
      </c>
      <c r="W76" s="13">
        <f>IF(AD76="","",VLOOKUP(AD76,選手名!$A$2:$J$201,4))</f>
        <v>2</v>
      </c>
      <c r="X76" s="13">
        <f>IF(AD76="","",VLOOKUP(AD76,選手名!$A$2:$J$201,5))</f>
        <v>183</v>
      </c>
      <c r="Y76" s="34">
        <f>IF(AD76="","",VLOOKUP(AD76,選手名!$A$2:$J$201,6))</f>
        <v>104</v>
      </c>
      <c r="AD76" s="29">
        <v>85</v>
      </c>
    </row>
    <row r="77" spans="1:30">
      <c r="O77" s="331"/>
      <c r="P77" s="332"/>
      <c r="Q77" s="332"/>
    </row>
    <row r="84" spans="7:25">
      <c r="O84" s="331"/>
      <c r="P84" s="332"/>
      <c r="Q84" s="332"/>
    </row>
    <row r="85" spans="7:25" ht="12.75" customHeight="1">
      <c r="G85" s="230"/>
      <c r="H85" s="230"/>
      <c r="I85" s="230"/>
      <c r="J85" s="230"/>
      <c r="K85" s="230"/>
      <c r="L85" s="230"/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</row>
  </sheetData>
  <mergeCells count="65">
    <mergeCell ref="M4:O4"/>
    <mergeCell ref="G4:I4"/>
    <mergeCell ref="J5:L5"/>
    <mergeCell ref="J4:L4"/>
    <mergeCell ref="H14:H20"/>
    <mergeCell ref="G6:G12"/>
    <mergeCell ref="H6:H12"/>
    <mergeCell ref="J13:L13"/>
    <mergeCell ref="J21:L21"/>
    <mergeCell ref="J29:L29"/>
    <mergeCell ref="J53:L53"/>
    <mergeCell ref="J45:L45"/>
    <mergeCell ref="G22:G28"/>
    <mergeCell ref="H22:H28"/>
    <mergeCell ref="G46:G52"/>
    <mergeCell ref="J44:L44"/>
    <mergeCell ref="W44:Y44"/>
    <mergeCell ref="Q22:Q28"/>
    <mergeCell ref="R22:R28"/>
    <mergeCell ref="H46:H52"/>
    <mergeCell ref="Q46:Q52"/>
    <mergeCell ref="R46:R52"/>
    <mergeCell ref="G44:I44"/>
    <mergeCell ref="Q44:S44"/>
    <mergeCell ref="M44:O44"/>
    <mergeCell ref="G1:Y1"/>
    <mergeCell ref="G41:Y41"/>
    <mergeCell ref="G30:G36"/>
    <mergeCell ref="H30:H36"/>
    <mergeCell ref="Q6:Q12"/>
    <mergeCell ref="R6:R12"/>
    <mergeCell ref="Q14:Q20"/>
    <mergeCell ref="R14:R20"/>
    <mergeCell ref="T5:V5"/>
    <mergeCell ref="G14:G20"/>
    <mergeCell ref="W4:Y4"/>
    <mergeCell ref="T29:V29"/>
    <mergeCell ref="T4:V4"/>
    <mergeCell ref="T13:V13"/>
    <mergeCell ref="T21:V21"/>
    <mergeCell ref="Q4:S4"/>
    <mergeCell ref="G62:G68"/>
    <mergeCell ref="H62:H68"/>
    <mergeCell ref="Q62:Q68"/>
    <mergeCell ref="R62:R68"/>
    <mergeCell ref="R54:R60"/>
    <mergeCell ref="J61:L61"/>
    <mergeCell ref="Q54:Q60"/>
    <mergeCell ref="G54:G60"/>
    <mergeCell ref="H54:H60"/>
    <mergeCell ref="G70:G76"/>
    <mergeCell ref="H70:H76"/>
    <mergeCell ref="Q70:Q76"/>
    <mergeCell ref="R70:R76"/>
    <mergeCell ref="J69:L69"/>
    <mergeCell ref="O77:Q77"/>
    <mergeCell ref="O84:Q84"/>
    <mergeCell ref="T45:V45"/>
    <mergeCell ref="Q30:Q36"/>
    <mergeCell ref="R30:R36"/>
    <mergeCell ref="O38:Q38"/>
    <mergeCell ref="T61:V61"/>
    <mergeCell ref="T69:V69"/>
    <mergeCell ref="T53:V53"/>
    <mergeCell ref="T44:V44"/>
  </mergeCells>
  <phoneticPr fontId="2"/>
  <printOptions verticalCentered="1"/>
  <pageMargins left="0.59055118110236227" right="0" top="0.47244094488188981" bottom="0" header="0" footer="0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L77"/>
  <sheetViews>
    <sheetView showGridLines="0" view="pageBreakPreview" topLeftCell="A20" zoomScale="130" zoomScaleNormal="100" zoomScaleSheetLayoutView="130" workbookViewId="0">
      <selection activeCell="E23" sqref="E23"/>
    </sheetView>
  </sheetViews>
  <sheetFormatPr defaultRowHeight="13.5"/>
  <cols>
    <col min="1" max="1" width="4.75" customWidth="1"/>
    <col min="3" max="3" width="4.75" customWidth="1"/>
    <col min="4" max="4" width="10.625" customWidth="1"/>
    <col min="5" max="5" width="21.875" customWidth="1"/>
    <col min="6" max="6" width="14.625" customWidth="1"/>
    <col min="7" max="7" width="7.625" customWidth="1"/>
    <col min="8" max="8" width="2.125" customWidth="1"/>
    <col min="9" max="9" width="7.625" customWidth="1"/>
    <col min="10" max="11" width="8.75" style="46" customWidth="1"/>
    <col min="12" max="12" width="8.75" style="45" customWidth="1"/>
  </cols>
  <sheetData>
    <row r="1" spans="1:12" ht="26.25" customHeight="1">
      <c r="C1" s="348" t="s">
        <v>201</v>
      </c>
      <c r="D1" s="348"/>
      <c r="E1" s="348"/>
      <c r="F1" s="348"/>
      <c r="G1" s="348"/>
      <c r="H1" s="348"/>
      <c r="I1" s="348"/>
      <c r="J1" s="348"/>
      <c r="K1" s="348"/>
      <c r="L1" s="348"/>
    </row>
    <row r="2" spans="1:12" ht="18" customHeight="1">
      <c r="A2" s="66"/>
      <c r="C2" s="12" t="s">
        <v>290</v>
      </c>
      <c r="D2" s="3"/>
      <c r="E2" s="3"/>
      <c r="F2" s="3"/>
      <c r="G2" s="3"/>
      <c r="H2" s="3"/>
      <c r="I2" s="3"/>
      <c r="J2" s="2"/>
      <c r="K2" s="2"/>
      <c r="L2" s="67"/>
    </row>
    <row r="3" spans="1:12" ht="22.15" customHeight="1">
      <c r="A3" s="68" t="s">
        <v>203</v>
      </c>
      <c r="C3" s="267" t="s">
        <v>291</v>
      </c>
      <c r="D3" s="267" t="s">
        <v>292</v>
      </c>
      <c r="E3" s="267" t="s">
        <v>293</v>
      </c>
      <c r="F3" s="267" t="s">
        <v>294</v>
      </c>
      <c r="G3" s="349" t="s">
        <v>207</v>
      </c>
      <c r="H3" s="350"/>
      <c r="I3" s="351"/>
      <c r="J3" s="267" t="s">
        <v>208</v>
      </c>
      <c r="K3" s="267" t="s">
        <v>209</v>
      </c>
      <c r="L3" s="269" t="s">
        <v>210</v>
      </c>
    </row>
    <row r="4" spans="1:12" ht="22.15" customHeight="1">
      <c r="A4" s="30">
        <v>3</v>
      </c>
      <c r="C4" s="11">
        <v>1</v>
      </c>
      <c r="D4" s="69"/>
      <c r="E4" s="325" t="str">
        <f>IF(A4="","",VLOOKUP(A4,選手名!$A$2:$J$201,7))</f>
        <v>宇治山田商業高校</v>
      </c>
      <c r="F4" s="325" t="str">
        <f>IF(A4="","",VLOOKUP(A4,選手名!$A$2:$J$201,9))</f>
        <v>下里　匡希</v>
      </c>
      <c r="G4" s="319" t="str">
        <f>IF(A4="","",VLOOKUP(A4,選手名!$A$2:$J$201,2))</f>
        <v>中西</v>
      </c>
      <c r="H4" s="71"/>
      <c r="I4" s="321" t="str">
        <f>IF(A4="","",VLOOKUP(A4,選手名!$A$2:$J$201,3))</f>
        <v>鋭</v>
      </c>
      <c r="J4" s="5">
        <f>IF(A4="","",VLOOKUP(A4,選手名!$A$2:$J$201,4))</f>
        <v>3</v>
      </c>
      <c r="K4" s="256">
        <f>IF(A4="","",VLOOKUP(A4,選手名!$A$2:$J$201,5))</f>
        <v>171</v>
      </c>
      <c r="L4" s="263">
        <f>IF(A4="","",VLOOKUP(A4,選手名!$A$2:$J$201,6))</f>
        <v>150</v>
      </c>
    </row>
    <row r="5" spans="1:12" ht="22.15" customHeight="1">
      <c r="A5" s="30">
        <v>13</v>
      </c>
      <c r="C5" s="5">
        <v>2</v>
      </c>
      <c r="D5" s="72"/>
      <c r="E5" s="326" t="str">
        <f>IF(A5="","",VLOOKUP(A5,選手名!$A$2:$J$201,7))</f>
        <v>石薬師高校</v>
      </c>
      <c r="F5" s="326" t="str">
        <f>IF(A5="","",VLOOKUP(A5,選手名!$A$2:$J$201,9))</f>
        <v>水谷　純</v>
      </c>
      <c r="G5" s="233" t="str">
        <f>IF(A5="","",VLOOKUP(A5,選手名!$A$2:$J$201,2))</f>
        <v>後藤</v>
      </c>
      <c r="H5" s="74"/>
      <c r="I5" s="235" t="str">
        <f>IF(A5="","",VLOOKUP(A5,選手名!$A$2:$J$201,3))</f>
        <v>隼斗</v>
      </c>
      <c r="J5" s="5">
        <f>IF(A5="","",VLOOKUP(A5,選手名!$A$2:$J$201,4))</f>
        <v>3</v>
      </c>
      <c r="K5" s="256">
        <f>IF(A5="","",VLOOKUP(A5,選手名!$A$2:$J$201,5))</f>
        <v>175</v>
      </c>
      <c r="L5" s="263">
        <f>IF(A5="","",VLOOKUP(A5,選手名!$A$2:$J$201,6))</f>
        <v>148</v>
      </c>
    </row>
    <row r="6" spans="1:12" ht="22.15" customHeight="1">
      <c r="A6" s="30">
        <v>5</v>
      </c>
      <c r="C6" s="5">
        <v>3</v>
      </c>
      <c r="D6" s="72"/>
      <c r="E6" s="326" t="str">
        <f>IF(A6="","",VLOOKUP(A6,選手名!$A$2:$J$201,7))</f>
        <v>宇治山田商業高校</v>
      </c>
      <c r="F6" s="326" t="str">
        <f>IF(A6="","",VLOOKUP(A6,選手名!$A$2:$J$201,9))</f>
        <v>下里　匡希</v>
      </c>
      <c r="G6" s="233" t="str">
        <f>IF(A6="","",VLOOKUP(A6,選手名!$A$2:$J$201,2))</f>
        <v>平賀</v>
      </c>
      <c r="H6" s="74"/>
      <c r="I6" s="235" t="str">
        <f>IF(A6="","",VLOOKUP(A6,選手名!$A$2:$J$201,3))</f>
        <v>瑛大</v>
      </c>
      <c r="J6" s="75">
        <f>IF(A6="","",VLOOKUP(A6,選手名!$A$2:$J$201,4))</f>
        <v>2</v>
      </c>
      <c r="K6" s="257">
        <f>IF(A6="","",VLOOKUP(A6,選手名!$A$2:$J$201,5))</f>
        <v>172</v>
      </c>
      <c r="L6" s="265">
        <f>IF(A6="","",VLOOKUP(A6,選手名!$A$2:$J$201,6))</f>
        <v>136</v>
      </c>
    </row>
    <row r="7" spans="1:12" ht="22.15" customHeight="1">
      <c r="A7" s="30">
        <v>6</v>
      </c>
      <c r="C7" s="5">
        <v>4</v>
      </c>
      <c r="D7" s="346" t="str">
        <f>IF(A4="","",VLOOKUP(A4,選手名!$A$2:$J$201,8))</f>
        <v>三重</v>
      </c>
      <c r="E7" s="326" t="str">
        <f>IF(A7="","",VLOOKUP(A7,選手名!$A$2:$J$201,7))</f>
        <v>宇治山田商業高校</v>
      </c>
      <c r="F7" s="326" t="str">
        <f>IF(A7="","",VLOOKUP(A7,選手名!$A$2:$J$201,9))</f>
        <v>下里　匡希</v>
      </c>
      <c r="G7" s="233" t="str">
        <f>IF(A7="","",VLOOKUP(A7,選手名!$A$2:$J$201,2))</f>
        <v>森口</v>
      </c>
      <c r="H7" s="74"/>
      <c r="I7" s="235" t="str">
        <f>IF(A7="","",VLOOKUP(A7,選手名!$A$2:$J$201,3))</f>
        <v>義仁</v>
      </c>
      <c r="J7" s="5">
        <f>IF(A7="","",VLOOKUP(A7,選手名!$A$2:$J$201,4))</f>
        <v>1</v>
      </c>
      <c r="K7" s="256">
        <f>IF(A7="","",VLOOKUP(A7,選手名!$A$2:$J$201,5))</f>
        <v>181</v>
      </c>
      <c r="L7" s="263">
        <f>IF(A7="","",VLOOKUP(A7,選手名!$A$2:$J$201,6))</f>
        <v>114</v>
      </c>
    </row>
    <row r="8" spans="1:12" ht="22.15" customHeight="1">
      <c r="A8" s="30">
        <v>1</v>
      </c>
      <c r="C8" s="5">
        <v>5</v>
      </c>
      <c r="D8" s="347"/>
      <c r="E8" s="326" t="str">
        <f>IF(A8="","",VLOOKUP(A8,選手名!$A$2:$J$201,7))</f>
        <v>宇治山田商業高校</v>
      </c>
      <c r="F8" s="326" t="str">
        <f>IF(A8="","",VLOOKUP(A8,選手名!$A$2:$J$201,9))</f>
        <v>下里　匡希</v>
      </c>
      <c r="G8" s="320" t="str">
        <f>IF(A8="","",VLOOKUP(A8,選手名!$A$2:$J$201,2))</f>
        <v>谷水</v>
      </c>
      <c r="H8" s="76"/>
      <c r="I8" s="322" t="str">
        <f>IF(A8="","",VLOOKUP(A8,選手名!$A$2:$J$201,3))</f>
        <v>壱斗</v>
      </c>
      <c r="J8" s="5">
        <f>IF(A8="","",VLOOKUP(A8,選手名!$A$2:$J$201,4))</f>
        <v>3</v>
      </c>
      <c r="K8" s="256">
        <f>IF(A8="","",VLOOKUP(A8,選手名!$A$2:$J$201,5))</f>
        <v>176</v>
      </c>
      <c r="L8" s="263">
        <f>IF(A8="","",VLOOKUP(A8,選手名!$A$2:$J$201,6))</f>
        <v>114</v>
      </c>
    </row>
    <row r="9" spans="1:12" ht="22.15" customHeight="1">
      <c r="A9" s="30">
        <v>8</v>
      </c>
      <c r="C9" s="5">
        <v>6</v>
      </c>
      <c r="D9" s="347"/>
      <c r="E9" s="326" t="str">
        <f>IF(A9="","",VLOOKUP(A9,選手名!$A$2:$J$201,7))</f>
        <v>宇治山田商業高校</v>
      </c>
      <c r="F9" s="326" t="str">
        <f>IF(A9="","",VLOOKUP(A9,選手名!$A$2:$J$201,9))</f>
        <v>下里　匡希</v>
      </c>
      <c r="G9" s="233" t="str">
        <f>IF(A9="","",VLOOKUP(A9,選手名!$A$2:$J$201,2))</f>
        <v>稲葉</v>
      </c>
      <c r="H9" s="74"/>
      <c r="I9" s="235" t="str">
        <f>IF(A9="","",VLOOKUP(A9,選手名!$A$2:$J$201,3))</f>
        <v>耀太</v>
      </c>
      <c r="J9" s="75">
        <f>IF(A9="","",VLOOKUP(A9,選手名!$A$2:$J$201,4))</f>
        <v>1</v>
      </c>
      <c r="K9" s="257">
        <f>IF(A9="","",VLOOKUP(A9,選手名!$A$2:$J$201,5))</f>
        <v>166</v>
      </c>
      <c r="L9" s="265">
        <f>IF(A9="","",VLOOKUP(A9,選手名!$A$2:$J$201,6))</f>
        <v>80.5</v>
      </c>
    </row>
    <row r="10" spans="1:12" ht="22.15" customHeight="1">
      <c r="A10" s="30">
        <v>2</v>
      </c>
      <c r="C10" s="5">
        <v>7</v>
      </c>
      <c r="D10" s="347"/>
      <c r="E10" s="326" t="str">
        <f>IF(A10="","",VLOOKUP(A10,選手名!$A$2:$J$201,7))</f>
        <v>宇治山田商業高校</v>
      </c>
      <c r="F10" s="326" t="str">
        <f>IF(A10="","",VLOOKUP(A10,選手名!$A$2:$J$201,9))</f>
        <v>下里　匡希</v>
      </c>
      <c r="G10" s="233" t="str">
        <f>IF(A10="","",VLOOKUP(A10,選手名!$A$2:$J$201,2))</f>
        <v>中西</v>
      </c>
      <c r="H10" s="74"/>
      <c r="I10" s="235" t="str">
        <f>IF(A10="","",VLOOKUP(A10,選手名!$A$2:$J$201,3))</f>
        <v>章翔</v>
      </c>
      <c r="J10" s="5">
        <f>IF(A10="","",VLOOKUP(A10,選手名!$A$2:$J$201,4))</f>
        <v>3</v>
      </c>
      <c r="K10" s="256">
        <f>IF(A10="","",VLOOKUP(A10,選手名!$A$2:$J$201,5))</f>
        <v>176</v>
      </c>
      <c r="L10" s="263">
        <f>IF(A10="","",VLOOKUP(A10,選手名!$A$2:$J$201,6))</f>
        <v>120.5</v>
      </c>
    </row>
    <row r="11" spans="1:12" ht="22.15" customHeight="1">
      <c r="A11" s="30">
        <v>9</v>
      </c>
      <c r="C11" s="5">
        <v>8</v>
      </c>
      <c r="D11" s="347"/>
      <c r="E11" s="326" t="str">
        <f>IF(A11="","",VLOOKUP(A11,選手名!$A$2:$J$201,7))</f>
        <v>明野高校</v>
      </c>
      <c r="F11" s="326" t="str">
        <f>IF(A11="","",VLOOKUP(A11,選手名!$A$2:$J$201,9))</f>
        <v>佐藤　崇</v>
      </c>
      <c r="G11" s="233" t="str">
        <f>IF(A11="","",VLOOKUP(A11,選手名!$A$2:$J$201,2))</f>
        <v>小西</v>
      </c>
      <c r="H11" s="74"/>
      <c r="I11" s="235" t="str">
        <f>IF(A11="","",VLOOKUP(A11,選手名!$A$2:$J$201,3))</f>
        <v>奏夢</v>
      </c>
      <c r="J11" s="5">
        <f>IF(A11="","",VLOOKUP(A11,選手名!$A$2:$J$201,4))</f>
        <v>2</v>
      </c>
      <c r="K11" s="256">
        <f>IF(A11="","",VLOOKUP(A11,選手名!$A$2:$J$201,5))</f>
        <v>165</v>
      </c>
      <c r="L11" s="263">
        <f>IF(A11="","",VLOOKUP(A11,選手名!$A$2:$J$201,6))</f>
        <v>80.2</v>
      </c>
    </row>
    <row r="12" spans="1:12" ht="22.15" customHeight="1">
      <c r="A12" s="30">
        <v>12</v>
      </c>
      <c r="C12" s="5">
        <v>9</v>
      </c>
      <c r="D12" s="347"/>
      <c r="E12" s="326" t="str">
        <f>IF(A12="","",VLOOKUP(A12,選手名!$A$2:$J$201,7))</f>
        <v>明野高校</v>
      </c>
      <c r="F12" s="326" t="str">
        <f>IF(A12="","",VLOOKUP(A12,選手名!$A$2:$J$201,9))</f>
        <v>佐藤　崇</v>
      </c>
      <c r="G12" s="320" t="str">
        <f>IF(A12="","",VLOOKUP(A12,選手名!$A$2:$J$201,2))</f>
        <v>森下</v>
      </c>
      <c r="H12" s="76"/>
      <c r="I12" s="322" t="str">
        <f>IF(A12="","",VLOOKUP(A12,選手名!$A$2:$J$201,3))</f>
        <v>虎至</v>
      </c>
      <c r="J12" s="75">
        <f>IF(A12="","",VLOOKUP(A12,選手名!$A$2:$J$201,4))</f>
        <v>1</v>
      </c>
      <c r="K12" s="257">
        <f>IF(A12="","",VLOOKUP(A12,選手名!$A$2:$J$201,5))</f>
        <v>170</v>
      </c>
      <c r="L12" s="265">
        <f>IF(A12="","",VLOOKUP(A12,選手名!$A$2:$J$201,6))</f>
        <v>75.5</v>
      </c>
    </row>
    <row r="13" spans="1:12" ht="22.15" customHeight="1">
      <c r="A13" s="30">
        <v>4</v>
      </c>
      <c r="C13" s="5">
        <v>10</v>
      </c>
      <c r="D13" s="347"/>
      <c r="E13" s="326" t="str">
        <f>IF(A13="","",VLOOKUP(A13,選手名!$A$2:$J$201,7))</f>
        <v>宇治山田商業高校</v>
      </c>
      <c r="F13" s="326" t="str">
        <f>IF(A13="","",VLOOKUP(A13,選手名!$A$2:$J$201,9))</f>
        <v>下里　匡希</v>
      </c>
      <c r="G13" s="233" t="str">
        <f>IF(A13="","",VLOOKUP(A13,選手名!$A$2:$J$201,2))</f>
        <v>伊藤</v>
      </c>
      <c r="H13" s="74"/>
      <c r="I13" s="235" t="str">
        <f>IF(A13="","",VLOOKUP(A13,選手名!$A$2:$J$201,3))</f>
        <v>誠威</v>
      </c>
      <c r="J13" s="5">
        <f>IF(A13="","",VLOOKUP(A13,選手名!$A$2:$J$201,4))</f>
        <v>2</v>
      </c>
      <c r="K13" s="256">
        <f>IF(A13="","",VLOOKUP(A13,選手名!$A$2:$J$201,5))</f>
        <v>167</v>
      </c>
      <c r="L13" s="263">
        <f>IF(A13="","",VLOOKUP(A13,選手名!$A$2:$J$201,6))</f>
        <v>60</v>
      </c>
    </row>
    <row r="14" spans="1:12" ht="22.15" customHeight="1">
      <c r="A14" s="30">
        <v>10</v>
      </c>
      <c r="C14" s="5">
        <v>11</v>
      </c>
      <c r="D14" s="347"/>
      <c r="E14" s="326" t="str">
        <f>IF(A14="","",VLOOKUP(A14,選手名!$A$2:$J$201,7))</f>
        <v>明野高校</v>
      </c>
      <c r="F14" s="326" t="str">
        <f>IF(A14="","",VLOOKUP(A14,選手名!$A$2:$J$201,9))</f>
        <v>佐藤　崇</v>
      </c>
      <c r="G14" s="233" t="str">
        <f>IF(A14="","",VLOOKUP(A14,選手名!$A$2:$J$201,2))</f>
        <v>松浦</v>
      </c>
      <c r="H14" s="74"/>
      <c r="I14" s="235" t="str">
        <f>IF(A14="","",VLOOKUP(A14,選手名!$A$2:$J$201,3))</f>
        <v>直史</v>
      </c>
      <c r="J14" s="5">
        <f>IF(A14="","",VLOOKUP(A14,選手名!$A$2:$J$201,4))</f>
        <v>2</v>
      </c>
      <c r="K14" s="256">
        <f>IF(A14="","",VLOOKUP(A14,選手名!$A$2:$J$201,5))</f>
        <v>167</v>
      </c>
      <c r="L14" s="263">
        <f>IF(A14="","",VLOOKUP(A14,選手名!$A$2:$J$201,6))</f>
        <v>66.5</v>
      </c>
    </row>
    <row r="15" spans="1:12" ht="22.15" customHeight="1">
      <c r="A15" s="30">
        <v>11</v>
      </c>
      <c r="C15" s="5">
        <v>12</v>
      </c>
      <c r="D15" s="347"/>
      <c r="E15" s="326" t="str">
        <f>IF(A15="","",VLOOKUP(A15,選手名!$A$2:$J$201,7))</f>
        <v>明野高校</v>
      </c>
      <c r="F15" s="326" t="str">
        <f>IF(A15="","",VLOOKUP(A15,選手名!$A$2:$J$201,9))</f>
        <v>佐藤　崇</v>
      </c>
      <c r="G15" s="233" t="str">
        <f>IF(A15="","",VLOOKUP(A15,選手名!$A$2:$J$201,2))</f>
        <v>青山</v>
      </c>
      <c r="H15" s="74"/>
      <c r="I15" s="235" t="str">
        <f>IF(A15="","",VLOOKUP(A15,選手名!$A$2:$J$201,3))</f>
        <v>颯斗</v>
      </c>
      <c r="J15" s="75">
        <f>IF(A15="","",VLOOKUP(A15,選手名!$A$2:$J$201,4))</f>
        <v>1</v>
      </c>
      <c r="K15" s="257">
        <f>IF(A15="","",VLOOKUP(A15,選手名!$A$2:$J$201,5))</f>
        <v>170</v>
      </c>
      <c r="L15" s="265">
        <f>IF(A15="","",VLOOKUP(A15,選手名!$A$2:$J$201,6))</f>
        <v>77.5</v>
      </c>
    </row>
    <row r="16" spans="1:12" ht="22.15" customHeight="1">
      <c r="A16" s="30">
        <v>7</v>
      </c>
      <c r="C16" s="5">
        <v>13</v>
      </c>
      <c r="D16" s="347"/>
      <c r="E16" s="326" t="str">
        <f>IF(A16="","",VLOOKUP(A16,選手名!$A$2:$J$201,7))</f>
        <v>宇治山田商業高校</v>
      </c>
      <c r="F16" s="326" t="str">
        <f>IF(A16="","",VLOOKUP(A16,選手名!$A$2:$J$201,9))</f>
        <v>下里　匡希</v>
      </c>
      <c r="G16" s="320" t="str">
        <f>IF(A16="","",VLOOKUP(A16,選手名!$A$2:$J$201,2))</f>
        <v>山本</v>
      </c>
      <c r="H16" s="76"/>
      <c r="I16" s="322" t="str">
        <f>IF(A16="","",VLOOKUP(A16,選手名!$A$2:$J$201,3))</f>
        <v>虎雅</v>
      </c>
      <c r="J16" s="5">
        <f>IF(A16="","",VLOOKUP(A16,選手名!$A$2:$J$201,4))</f>
        <v>1</v>
      </c>
      <c r="K16" s="256">
        <f>IF(A16="","",VLOOKUP(A16,選手名!$A$2:$J$201,5))</f>
        <v>182</v>
      </c>
      <c r="L16" s="263">
        <f>IF(A16="","",VLOOKUP(A16,選手名!$A$2:$J$201,6))</f>
        <v>118</v>
      </c>
    </row>
    <row r="17" spans="1:12" ht="22.15" customHeight="1">
      <c r="A17" s="30"/>
      <c r="C17" s="5">
        <v>14</v>
      </c>
      <c r="D17" s="72"/>
      <c r="E17" s="326" t="str">
        <f>IF(A17="","",VLOOKUP(A17,選手名!$A$2:$J$201,7))</f>
        <v/>
      </c>
      <c r="F17" s="326" t="str">
        <f>IF(A17="","",VLOOKUP(A17,選手名!$A$2:$J$201,9))</f>
        <v/>
      </c>
      <c r="G17" s="233" t="str">
        <f>IF(A17="","",VLOOKUP(A17,選手名!$A$2:$J$201,2))</f>
        <v/>
      </c>
      <c r="H17" s="74"/>
      <c r="I17" s="235" t="str">
        <f>IF(A17="","",VLOOKUP(A17,選手名!$A$2:$J$201,3))</f>
        <v/>
      </c>
      <c r="J17" s="5" t="str">
        <f>IF(A17="","",VLOOKUP(A17,選手名!$A$2:$J$201,4))</f>
        <v/>
      </c>
      <c r="K17" s="256" t="str">
        <f>IF(A17="","",VLOOKUP(A17,選手名!$A$2:$J$201,5))</f>
        <v/>
      </c>
      <c r="L17" s="263" t="str">
        <f>IF(A17="","",VLOOKUP(A17,選手名!$A$2:$J$201,6))</f>
        <v/>
      </c>
    </row>
    <row r="18" spans="1:12" ht="22.15" customHeight="1">
      <c r="A18" s="30"/>
      <c r="C18" s="5">
        <v>15</v>
      </c>
      <c r="D18" s="72"/>
      <c r="E18" s="326" t="str">
        <f>IF(A18="","",VLOOKUP(A18,選手名!$A$2:$J$201,7))</f>
        <v/>
      </c>
      <c r="F18" s="326" t="str">
        <f>IF(A18="","",VLOOKUP(A18,選手名!$A$2:$J$201,9))</f>
        <v/>
      </c>
      <c r="G18" s="233" t="str">
        <f>IF(A18="","",VLOOKUP(A18,選手名!$A$2:$J$201,2))</f>
        <v/>
      </c>
      <c r="H18" s="74"/>
      <c r="I18" s="235" t="str">
        <f>IF(A18="","",VLOOKUP(A18,選手名!$A$2:$J$201,3))</f>
        <v/>
      </c>
      <c r="J18" s="5" t="str">
        <f>IF(A18="","",VLOOKUP(A18,選手名!$A$2:$J$201,4))</f>
        <v/>
      </c>
      <c r="K18" s="256" t="str">
        <f>IF(A18="","",VLOOKUP(A18,選手名!$A$2:$J$201,5))</f>
        <v/>
      </c>
      <c r="L18" s="263" t="str">
        <f>IF(A18="","",VLOOKUP(A18,選手名!$A$2:$J$201,6))</f>
        <v/>
      </c>
    </row>
    <row r="19" spans="1:12" ht="22.15" customHeight="1">
      <c r="A19" s="30"/>
      <c r="C19" s="75">
        <v>16</v>
      </c>
      <c r="D19" s="72"/>
      <c r="E19" s="327" t="str">
        <f>IF(A19="","",VLOOKUP(A19,選手名!$A$2:$J$201,7))</f>
        <v/>
      </c>
      <c r="F19" s="327" t="str">
        <f>IF(A19="","",VLOOKUP(A19,選手名!$A$2:$J$201,9))</f>
        <v/>
      </c>
      <c r="G19" s="320" t="str">
        <f>IF(A19="","",VLOOKUP(A19,選手名!$A$2:$J$201,2))</f>
        <v/>
      </c>
      <c r="H19" s="76"/>
      <c r="I19" s="322" t="str">
        <f>IF(A19="","",VLOOKUP(A19,選手名!$A$2:$J$201,3))</f>
        <v/>
      </c>
      <c r="J19" s="75" t="str">
        <f>IF(A19="","",VLOOKUP(A19,選手名!$A$2:$J$201,4))</f>
        <v/>
      </c>
      <c r="K19" s="257" t="str">
        <f>IF(A19="","",VLOOKUP(A19,選手名!$A$2:$J$201,5))</f>
        <v/>
      </c>
      <c r="L19" s="265" t="str">
        <f>IF(A19="","",VLOOKUP(A19,選手名!$A$2:$J$201,6))</f>
        <v/>
      </c>
    </row>
    <row r="20" spans="1:12" ht="22.15" customHeight="1">
      <c r="A20" s="68" t="s">
        <v>203</v>
      </c>
      <c r="C20" s="267" t="s">
        <v>291</v>
      </c>
      <c r="D20" s="267" t="s">
        <v>292</v>
      </c>
      <c r="E20" s="267" t="s">
        <v>293</v>
      </c>
      <c r="F20" s="267" t="s">
        <v>294</v>
      </c>
      <c r="G20" s="270" t="s">
        <v>295</v>
      </c>
      <c r="H20" s="271"/>
      <c r="I20" s="272"/>
      <c r="J20" s="267" t="s">
        <v>296</v>
      </c>
      <c r="K20" s="267" t="s">
        <v>209</v>
      </c>
      <c r="L20" s="269" t="s">
        <v>210</v>
      </c>
    </row>
    <row r="21" spans="1:12" ht="22.15" customHeight="1">
      <c r="A21" s="30">
        <v>19</v>
      </c>
      <c r="C21" s="11">
        <v>1</v>
      </c>
      <c r="D21" s="69"/>
      <c r="E21" s="325" t="str">
        <f>IF(A21="","",VLOOKUP(A21,選手名!$A$2:$J$201,7))</f>
        <v>愛工大名電高校</v>
      </c>
      <c r="F21" s="325" t="str">
        <f>IF(A21="","",VLOOKUP(A21,選手名!$A$2:$J$201,9))</f>
        <v>板倉　将昭</v>
      </c>
      <c r="G21" s="319" t="str">
        <f>IF(A21="","",VLOOKUP(A21,選手名!$A$2:$J$201,2))</f>
        <v>久野</v>
      </c>
      <c r="H21" s="71"/>
      <c r="I21" s="321" t="str">
        <f>IF(A21="","",VLOOKUP(A21,選手名!$A$2:$J$201,3))</f>
        <v>聡</v>
      </c>
      <c r="J21" s="11">
        <f>IF(A21="","",VLOOKUP(A21,選手名!$A$2:$J$201,4))</f>
        <v>3</v>
      </c>
      <c r="K21" s="258">
        <f>IF(A21="","",VLOOKUP(A21,選手名!$A$2:$J$201,5))</f>
        <v>165</v>
      </c>
      <c r="L21" s="262">
        <f>IF(A21="","",VLOOKUP(A21,選手名!$A$2:$J$201,6))</f>
        <v>90</v>
      </c>
    </row>
    <row r="22" spans="1:12" ht="22.15" customHeight="1">
      <c r="A22" s="30">
        <v>20</v>
      </c>
      <c r="C22" s="5">
        <v>2</v>
      </c>
      <c r="D22" s="72"/>
      <c r="E22" s="326" t="str">
        <f>IF(A22="","",VLOOKUP(A22,選手名!$A$2:$J$201,7))</f>
        <v>愛工大名電高校</v>
      </c>
      <c r="F22" s="326" t="str">
        <f>IF(A22="","",VLOOKUP(A22,選手名!$A$2:$J$201,9))</f>
        <v>板倉　将昭</v>
      </c>
      <c r="G22" s="233" t="str">
        <f>IF(A22="","",VLOOKUP(A22,選手名!$A$2:$J$201,2))</f>
        <v>内藤</v>
      </c>
      <c r="H22" s="74"/>
      <c r="I22" s="235" t="str">
        <f>IF(A22="","",VLOOKUP(A22,選手名!$A$2:$J$201,3))</f>
        <v>雷太</v>
      </c>
      <c r="J22" s="5">
        <f>IF(A22="","",VLOOKUP(A22,選手名!$A$2:$J$201,4))</f>
        <v>3</v>
      </c>
      <c r="K22" s="259">
        <f>IF(A22="","",VLOOKUP(A22,選手名!$A$2:$J$201,5))</f>
        <v>175</v>
      </c>
      <c r="L22" s="263">
        <f>IF(A22="","",VLOOKUP(A22,選手名!$A$2:$J$201,6))</f>
        <v>132</v>
      </c>
    </row>
    <row r="23" spans="1:12" ht="22.15" customHeight="1">
      <c r="A23" s="30">
        <v>23</v>
      </c>
      <c r="C23" s="5">
        <v>3</v>
      </c>
      <c r="D23" s="72"/>
      <c r="E23" s="326" t="str">
        <f>IF(A23="","",VLOOKUP(A23,選手名!$A$2:$J$201,7))</f>
        <v>南山高校</v>
      </c>
      <c r="F23" s="326" t="str">
        <f>IF(A23="","",VLOOKUP(A23,選手名!$A$2:$J$201,9))</f>
        <v>野末　訓章</v>
      </c>
      <c r="G23" s="233" t="str">
        <f>IF(A23="","",VLOOKUP(A23,選手名!$A$2:$J$201,2))</f>
        <v>波部</v>
      </c>
      <c r="H23" s="74"/>
      <c r="I23" s="235" t="str">
        <f>IF(A23="","",VLOOKUP(A23,選手名!$A$2:$J$201,3))</f>
        <v>仁志</v>
      </c>
      <c r="J23" s="5">
        <f>IF(A23="","",VLOOKUP(A23,選手名!$A$2:$J$201,4))</f>
        <v>2</v>
      </c>
      <c r="K23" s="259">
        <f>IF(A23="","",VLOOKUP(A23,選手名!$A$2:$J$201,5))</f>
        <v>168</v>
      </c>
      <c r="L23" s="263">
        <f>IF(A23="","",VLOOKUP(A23,選手名!$A$2:$J$201,6))</f>
        <v>68</v>
      </c>
    </row>
    <row r="24" spans="1:12" ht="22.15" customHeight="1">
      <c r="A24" s="30">
        <v>21</v>
      </c>
      <c r="C24" s="5">
        <v>4</v>
      </c>
      <c r="D24" s="346" t="str">
        <f>IF(A21="","",VLOOKUP(A21,選手名!$A$2:$J$201,8))</f>
        <v>愛知</v>
      </c>
      <c r="E24" s="326" t="str">
        <f>IF(A24="","",VLOOKUP(A24,選手名!$A$2:$J$201,7))</f>
        <v>愛工大名電高校</v>
      </c>
      <c r="F24" s="326" t="str">
        <f>IF(A24="","",VLOOKUP(A24,選手名!$A$2:$J$201,9))</f>
        <v>板倉　将昭</v>
      </c>
      <c r="G24" s="233" t="str">
        <f>IF(A24="","",VLOOKUP(A24,選手名!$A$2:$J$201,2))</f>
        <v>加藤</v>
      </c>
      <c r="H24" s="74"/>
      <c r="I24" s="235" t="str">
        <f>IF(A24="","",VLOOKUP(A24,選手名!$A$2:$J$201,3))</f>
        <v>綾真</v>
      </c>
      <c r="J24" s="5">
        <f>IF(A24="","",VLOOKUP(A24,選手名!$A$2:$J$201,4))</f>
        <v>1</v>
      </c>
      <c r="K24" s="259">
        <f>IF(A24="","",VLOOKUP(A24,選手名!$A$2:$J$201,5))</f>
        <v>167</v>
      </c>
      <c r="L24" s="263">
        <f>IF(A24="","",VLOOKUP(A24,選手名!$A$2:$J$201,6))</f>
        <v>100</v>
      </c>
    </row>
    <row r="25" spans="1:12" ht="22.15" customHeight="1">
      <c r="A25" s="30">
        <v>22</v>
      </c>
      <c r="C25" s="5">
        <v>5</v>
      </c>
      <c r="D25" s="347"/>
      <c r="E25" s="326" t="str">
        <f>IF(A25="","",VLOOKUP(A25,選手名!$A$2:$J$201,7))</f>
        <v>愛工大名電高校</v>
      </c>
      <c r="F25" s="326" t="str">
        <f>IF(A25="","",VLOOKUP(A25,選手名!$A$2:$J$201,9))</f>
        <v>板倉　将昭</v>
      </c>
      <c r="G25" s="233" t="str">
        <f>IF(A25="","",VLOOKUP(A25,選手名!$A$2:$J$201,2))</f>
        <v>奥田</v>
      </c>
      <c r="H25" s="74"/>
      <c r="I25" s="235" t="str">
        <f>IF(A25="","",VLOOKUP(A25,選手名!$A$2:$J$201,3))</f>
        <v>恵史</v>
      </c>
      <c r="J25" s="5">
        <f>IF(A25="","",VLOOKUP(A25,選手名!$A$2:$J$201,4))</f>
        <v>3</v>
      </c>
      <c r="K25" s="259">
        <f>IF(A25="","",VLOOKUP(A25,選手名!$A$2:$J$201,5))</f>
        <v>182</v>
      </c>
      <c r="L25" s="263">
        <f>IF(A25="","",VLOOKUP(A25,選手名!$A$2:$J$201,6))</f>
        <v>125</v>
      </c>
    </row>
    <row r="26" spans="1:12" ht="22.15" customHeight="1">
      <c r="A26" s="30"/>
      <c r="C26" s="5">
        <v>6</v>
      </c>
      <c r="D26" s="347"/>
      <c r="E26" s="326" t="str">
        <f>IF(A26="","",VLOOKUP(A26,選手名!$A$2:$J$201,7))</f>
        <v/>
      </c>
      <c r="F26" s="326" t="str">
        <f>IF(A26="","",VLOOKUP(A26,選手名!$A$2:$J$201,9))</f>
        <v/>
      </c>
      <c r="G26" s="233" t="str">
        <f>IF(A26="","",VLOOKUP(A26,選手名!$A$2:$J$201,2))</f>
        <v/>
      </c>
      <c r="H26" s="74"/>
      <c r="I26" s="235" t="str">
        <f>IF(A26="","",VLOOKUP(A26,選手名!$A$2:$J$201,3))</f>
        <v/>
      </c>
      <c r="J26" s="5" t="str">
        <f>IF(A26="","",VLOOKUP(A26,選手名!$A$2:$J$201,4))</f>
        <v/>
      </c>
      <c r="K26" s="259" t="str">
        <f>IF(A26="","",VLOOKUP(A26,選手名!$A$2:$J$201,5))</f>
        <v/>
      </c>
      <c r="L26" s="263" t="str">
        <f>IF(A26="","",VLOOKUP(A26,選手名!$A$2:$J$201,6))</f>
        <v/>
      </c>
    </row>
    <row r="27" spans="1:12" ht="22.15" customHeight="1">
      <c r="A27" s="30"/>
      <c r="C27" s="5">
        <v>7</v>
      </c>
      <c r="D27" s="347"/>
      <c r="E27" s="326" t="str">
        <f>IF(A27="","",VLOOKUP(A27,選手名!$A$2:$J$201,7))</f>
        <v/>
      </c>
      <c r="F27" s="326" t="str">
        <f>IF(A27="","",VLOOKUP(A27,選手名!$A$2:$J$201,9))</f>
        <v/>
      </c>
      <c r="G27" s="233" t="str">
        <f>IF(A27="","",VLOOKUP(A27,選手名!$A$2:$J$201,2))</f>
        <v/>
      </c>
      <c r="H27" s="74"/>
      <c r="I27" s="235" t="str">
        <f>IF(A27="","",VLOOKUP(A27,選手名!$A$2:$J$201,3))</f>
        <v/>
      </c>
      <c r="J27" s="5" t="str">
        <f>IF(A27="","",VLOOKUP(A27,選手名!$A$2:$J$201,4))</f>
        <v/>
      </c>
      <c r="K27" s="259" t="str">
        <f>IF(A27="","",VLOOKUP(A27,選手名!$A$2:$J$201,5))</f>
        <v/>
      </c>
      <c r="L27" s="263" t="str">
        <f>IF(A27="","",VLOOKUP(A27,選手名!$A$2:$J$201,6))</f>
        <v/>
      </c>
    </row>
    <row r="28" spans="1:12" ht="22.15" customHeight="1">
      <c r="A28" s="30"/>
      <c r="C28" s="5">
        <v>8</v>
      </c>
      <c r="D28" s="347"/>
      <c r="E28" s="326" t="str">
        <f>IF(A28="","",VLOOKUP(A28,選手名!$A$2:$J$201,7))</f>
        <v/>
      </c>
      <c r="F28" s="326" t="str">
        <f>IF(A28="","",VLOOKUP(A28,選手名!$A$2:$J$201,9))</f>
        <v/>
      </c>
      <c r="G28" s="233" t="str">
        <f>IF(A28="","",VLOOKUP(A28,選手名!$A$2:$J$201,2))</f>
        <v/>
      </c>
      <c r="H28" s="74"/>
      <c r="I28" s="235" t="str">
        <f>IF(A28="","",VLOOKUP(A28,選手名!$A$2:$J$201,3))</f>
        <v/>
      </c>
      <c r="J28" s="5" t="str">
        <f>IF(A28="","",VLOOKUP(A28,選手名!$A$2:$J$201,4))</f>
        <v/>
      </c>
      <c r="K28" s="259" t="str">
        <f>IF(A28="","",VLOOKUP(A28,選手名!$A$2:$J$201,5))</f>
        <v/>
      </c>
      <c r="L28" s="263" t="str">
        <f>IF(A28="","",VLOOKUP(A28,選手名!$A$2:$J$201,6))</f>
        <v/>
      </c>
    </row>
    <row r="29" spans="1:12" ht="22.15" customHeight="1">
      <c r="A29" s="30"/>
      <c r="C29" s="5">
        <v>9</v>
      </c>
      <c r="D29" s="347"/>
      <c r="E29" s="326" t="str">
        <f>IF(A29="","",VLOOKUP(A29,選手名!$A$2:$J$201,7))</f>
        <v/>
      </c>
      <c r="F29" s="326" t="str">
        <f>IF(A29="","",VLOOKUP(A29,選手名!$A$2:$J$201,9))</f>
        <v/>
      </c>
      <c r="G29" s="233" t="str">
        <f>IF(A29="","",VLOOKUP(A29,選手名!$A$2:$J$201,2))</f>
        <v/>
      </c>
      <c r="H29" s="74"/>
      <c r="I29" s="235" t="str">
        <f>IF(A29="","",VLOOKUP(A29,選手名!$A$2:$J$201,3))</f>
        <v/>
      </c>
      <c r="J29" s="5" t="str">
        <f>IF(A29="","",VLOOKUP(A29,選手名!$A$2:$J$201,4))</f>
        <v/>
      </c>
      <c r="K29" s="259" t="str">
        <f>IF(A29="","",VLOOKUP(A29,選手名!$A$2:$J$201,5))</f>
        <v/>
      </c>
      <c r="L29" s="263" t="str">
        <f>IF(A29="","",VLOOKUP(A29,選手名!$A$2:$J$201,6))</f>
        <v/>
      </c>
    </row>
    <row r="30" spans="1:12" ht="22.15" customHeight="1">
      <c r="A30" s="30"/>
      <c r="C30" s="5">
        <v>10</v>
      </c>
      <c r="D30" s="347"/>
      <c r="E30" s="326" t="str">
        <f>IF(A30="","",VLOOKUP(A30,選手名!$A$2:$J$201,7))</f>
        <v/>
      </c>
      <c r="F30" s="326" t="str">
        <f>IF(A30="","",VLOOKUP(A30,選手名!$A$2:$J$201,9))</f>
        <v/>
      </c>
      <c r="G30" s="233" t="str">
        <f>IF(A30="","",VLOOKUP(A30,選手名!$A$2:$J$201,2))</f>
        <v/>
      </c>
      <c r="H30" s="74"/>
      <c r="I30" s="235" t="str">
        <f>IF(A30="","",VLOOKUP(A30,選手名!$A$2:$J$201,3))</f>
        <v/>
      </c>
      <c r="J30" s="5" t="str">
        <f>IF(A30="","",VLOOKUP(A30,選手名!$A$2:$J$201,4))</f>
        <v/>
      </c>
      <c r="K30" s="259" t="str">
        <f>IF(A30="","",VLOOKUP(A30,選手名!$A$2:$J$201,5))</f>
        <v/>
      </c>
      <c r="L30" s="263" t="str">
        <f>IF(A30="","",VLOOKUP(A30,選手名!$A$2:$J$201,6))</f>
        <v/>
      </c>
    </row>
    <row r="31" spans="1:12" ht="22.15" customHeight="1">
      <c r="A31" s="30"/>
      <c r="C31" s="5">
        <v>11</v>
      </c>
      <c r="D31" s="347"/>
      <c r="E31" s="326" t="str">
        <f>IF(A31="","",VLOOKUP(A31,選手名!$A$2:$J$201,7))</f>
        <v/>
      </c>
      <c r="F31" s="326" t="str">
        <f>IF(A31="","",VLOOKUP(A31,選手名!$A$2:$J$201,9))</f>
        <v/>
      </c>
      <c r="G31" s="233" t="str">
        <f>IF(A31="","",VLOOKUP(A31,選手名!$A$2:$J$201,2))</f>
        <v/>
      </c>
      <c r="H31" s="74"/>
      <c r="I31" s="235" t="str">
        <f>IF(A31="","",VLOOKUP(A31,選手名!$A$2:$J$201,3))</f>
        <v/>
      </c>
      <c r="J31" s="5" t="str">
        <f>IF(A31="","",VLOOKUP(A31,選手名!$A$2:$J$201,4))</f>
        <v/>
      </c>
      <c r="K31" s="259" t="str">
        <f>IF(A31="","",VLOOKUP(A31,選手名!$A$2:$J$201,5))</f>
        <v/>
      </c>
      <c r="L31" s="263" t="str">
        <f>IF(A31="","",VLOOKUP(A31,選手名!$A$2:$J$201,6))</f>
        <v/>
      </c>
    </row>
    <row r="32" spans="1:12" ht="22.15" customHeight="1">
      <c r="A32" s="30"/>
      <c r="C32" s="5">
        <v>12</v>
      </c>
      <c r="D32" s="347"/>
      <c r="E32" s="326" t="str">
        <f>IF(A32="","",VLOOKUP(A32,選手名!$A$2:$J$201,7))</f>
        <v/>
      </c>
      <c r="F32" s="326" t="str">
        <f>IF(A32="","",VLOOKUP(A32,選手名!$A$2:$J$201,9))</f>
        <v/>
      </c>
      <c r="G32" s="233" t="str">
        <f>IF(A32="","",VLOOKUP(A32,選手名!$A$2:$J$201,2))</f>
        <v/>
      </c>
      <c r="H32" s="74"/>
      <c r="I32" s="235" t="str">
        <f>IF(A32="","",VLOOKUP(A32,選手名!$A$2:$J$201,3))</f>
        <v/>
      </c>
      <c r="J32" s="5" t="str">
        <f>IF(A32="","",VLOOKUP(A32,選手名!$A$2:$J$201,4))</f>
        <v/>
      </c>
      <c r="K32" s="259" t="str">
        <f>IF(A32="","",VLOOKUP(A32,選手名!$A$2:$J$201,5))</f>
        <v/>
      </c>
      <c r="L32" s="263" t="str">
        <f>IF(A32="","",VLOOKUP(A32,選手名!$A$2:$J$201,6))</f>
        <v/>
      </c>
    </row>
    <row r="33" spans="1:12" ht="22.15" customHeight="1">
      <c r="A33" s="30"/>
      <c r="C33" s="5">
        <v>13</v>
      </c>
      <c r="D33" s="347"/>
      <c r="E33" s="326" t="str">
        <f>IF(A33="","",VLOOKUP(A33,選手名!$A$2:$J$201,7))</f>
        <v/>
      </c>
      <c r="F33" s="326" t="str">
        <f>IF(A33="","",VLOOKUP(A33,選手名!$A$2:$J$201,9))</f>
        <v/>
      </c>
      <c r="G33" s="233" t="str">
        <f>IF(A33="","",VLOOKUP(A33,選手名!$A$2:$J$201,2))</f>
        <v/>
      </c>
      <c r="H33" s="74"/>
      <c r="I33" s="235" t="str">
        <f>IF(A33="","",VLOOKUP(A33,選手名!$A$2:$J$201,3))</f>
        <v/>
      </c>
      <c r="J33" s="5" t="str">
        <f>IF(A33="","",VLOOKUP(A33,選手名!$A$2:$J$201,4))</f>
        <v/>
      </c>
      <c r="K33" s="259" t="str">
        <f>IF(A33="","",VLOOKUP(A33,選手名!$A$2:$J$201,5))</f>
        <v/>
      </c>
      <c r="L33" s="263" t="str">
        <f>IF(A33="","",VLOOKUP(A33,選手名!$A$2:$J$201,6))</f>
        <v/>
      </c>
    </row>
    <row r="34" spans="1:12" ht="22.15" customHeight="1">
      <c r="A34" s="30"/>
      <c r="C34" s="5">
        <v>14</v>
      </c>
      <c r="D34" s="72"/>
      <c r="E34" s="326" t="str">
        <f>IF(A34="","",VLOOKUP(A34,選手名!$A$2:$J$201,7))</f>
        <v/>
      </c>
      <c r="F34" s="326" t="str">
        <f>IF(A34="","",VLOOKUP(A34,選手名!$A$2:$J$201,9))</f>
        <v/>
      </c>
      <c r="G34" s="233" t="str">
        <f>IF(A34="","",VLOOKUP(A34,選手名!$A$2:$J$201,2))</f>
        <v/>
      </c>
      <c r="H34" s="74"/>
      <c r="I34" s="235" t="str">
        <f>IF(A34="","",VLOOKUP(A34,選手名!$A$2:$J$201,3))</f>
        <v/>
      </c>
      <c r="J34" s="5" t="str">
        <f>IF(A34="","",VLOOKUP(A34,選手名!$A$2:$J$201,4))</f>
        <v/>
      </c>
      <c r="K34" s="259" t="str">
        <f>IF(A34="","",VLOOKUP(A34,選手名!$A$2:$J$201,5))</f>
        <v/>
      </c>
      <c r="L34" s="263" t="str">
        <f>IF(A34="","",VLOOKUP(A34,選手名!$A$2:$J$201,6))</f>
        <v/>
      </c>
    </row>
    <row r="35" spans="1:12" ht="22.15" customHeight="1">
      <c r="A35" s="30"/>
      <c r="C35" s="5">
        <v>15</v>
      </c>
      <c r="D35" s="72"/>
      <c r="E35" s="326" t="str">
        <f>IF(A35="","",VLOOKUP(A35,選手名!$A$2:$J$201,7))</f>
        <v/>
      </c>
      <c r="F35" s="326" t="str">
        <f>IF(A35="","",VLOOKUP(A35,選手名!$A$2:$J$201,9))</f>
        <v/>
      </c>
      <c r="G35" s="233" t="str">
        <f>IF(A35="","",VLOOKUP(A35,選手名!$A$2:$J$201,2))</f>
        <v/>
      </c>
      <c r="H35" s="74"/>
      <c r="I35" s="235" t="str">
        <f>IF(A35="","",VLOOKUP(A35,選手名!$A$2:$J$201,3))</f>
        <v/>
      </c>
      <c r="J35" s="5" t="str">
        <f>IF(A35="","",VLOOKUP(A35,選手名!$A$2:$J$201,4))</f>
        <v/>
      </c>
      <c r="K35" s="259" t="str">
        <f>IF(A35="","",VLOOKUP(A35,選手名!$A$2:$J$201,5))</f>
        <v/>
      </c>
      <c r="L35" s="263" t="str">
        <f>IF(A35="","",VLOOKUP(A35,選手名!$A$2:$J$201,6))</f>
        <v/>
      </c>
    </row>
    <row r="36" spans="1:12" ht="22.15" customHeight="1">
      <c r="A36" s="30"/>
      <c r="C36" s="13">
        <v>16</v>
      </c>
      <c r="D36" s="77"/>
      <c r="E36" s="328" t="str">
        <f>IF(A36="","",VLOOKUP(A36,選手名!$A$2:$J$201,7))</f>
        <v/>
      </c>
      <c r="F36" s="328" t="str">
        <f>IF(A36="","",VLOOKUP(A36,選手名!$A$2:$J$201,9))</f>
        <v/>
      </c>
      <c r="G36" s="323" t="str">
        <f>IF(A36="","",VLOOKUP(A36,選手名!$A$2:$J$201,2))</f>
        <v/>
      </c>
      <c r="H36" s="79"/>
      <c r="I36" s="324" t="str">
        <f>IF(A36="","",VLOOKUP(A36,選手名!$A$2:$J$201,3))</f>
        <v/>
      </c>
      <c r="J36" s="13" t="str">
        <f>IF(A36="","",VLOOKUP(A36,選手名!$A$2:$J$201,4))</f>
        <v/>
      </c>
      <c r="K36" s="260" t="str">
        <f>IF(A36="","",VLOOKUP(A36,選手名!$A$2:$J$201,5))</f>
        <v/>
      </c>
      <c r="L36" s="264" t="str">
        <f>IF(A36="","",VLOOKUP(A36,選手名!$A$2:$J$201,6))</f>
        <v/>
      </c>
    </row>
    <row r="37" spans="1:12" ht="42.6" customHeight="1">
      <c r="A37" s="80"/>
      <c r="C37" s="106"/>
      <c r="D37" s="106"/>
      <c r="E37" s="106"/>
      <c r="F37" s="106"/>
      <c r="G37" s="106"/>
      <c r="H37" s="106"/>
      <c r="I37" s="106"/>
      <c r="J37" s="106"/>
      <c r="K37" s="106"/>
      <c r="L37" s="106"/>
    </row>
    <row r="38" spans="1:12" ht="42.75" customHeight="1">
      <c r="A38" s="81"/>
      <c r="C38" s="3"/>
      <c r="D38" s="2"/>
      <c r="E38" s="2"/>
      <c r="F38" s="47"/>
      <c r="G38" s="2"/>
      <c r="H38" s="2"/>
      <c r="I38" s="2"/>
      <c r="J38" s="2"/>
      <c r="K38" s="2"/>
      <c r="L38" s="67"/>
    </row>
    <row r="39" spans="1:12" ht="26.25" customHeight="1">
      <c r="A39" s="81"/>
      <c r="C39" s="345" t="s">
        <v>297</v>
      </c>
      <c r="D39" s="345"/>
      <c r="E39" s="345"/>
      <c r="F39" s="345"/>
      <c r="G39" s="345"/>
      <c r="H39" s="345"/>
      <c r="I39" s="345"/>
      <c r="J39" s="345"/>
      <c r="K39" s="345"/>
      <c r="L39" s="345"/>
    </row>
    <row r="40" spans="1:12" ht="18" customHeight="1">
      <c r="A40" s="82"/>
      <c r="C40" s="12" t="s">
        <v>290</v>
      </c>
      <c r="D40" s="2"/>
      <c r="E40" s="2"/>
      <c r="F40" s="2"/>
      <c r="G40" s="2"/>
      <c r="H40" s="2"/>
      <c r="I40" s="2"/>
      <c r="J40" s="2"/>
      <c r="K40" s="2"/>
      <c r="L40" s="67"/>
    </row>
    <row r="41" spans="1:12" ht="22.15" customHeight="1">
      <c r="A41" s="68" t="s">
        <v>203</v>
      </c>
      <c r="C41" s="267" t="s">
        <v>291</v>
      </c>
      <c r="D41" s="267" t="s">
        <v>292</v>
      </c>
      <c r="E41" s="267" t="s">
        <v>293</v>
      </c>
      <c r="F41" s="267" t="s">
        <v>294</v>
      </c>
      <c r="G41" s="349" t="s">
        <v>207</v>
      </c>
      <c r="H41" s="350"/>
      <c r="I41" s="351"/>
      <c r="J41" s="267" t="s">
        <v>208</v>
      </c>
      <c r="K41" s="267" t="s">
        <v>209</v>
      </c>
      <c r="L41" s="269" t="s">
        <v>210</v>
      </c>
    </row>
    <row r="42" spans="1:12" ht="22.15" customHeight="1">
      <c r="A42" s="30">
        <v>29</v>
      </c>
      <c r="C42" s="11">
        <v>1</v>
      </c>
      <c r="D42" s="69"/>
      <c r="E42" s="325" t="str">
        <f>IF(A42="","",VLOOKUP(A42,選手名!$A$2:$J$201,7))</f>
        <v>飛龍高校</v>
      </c>
      <c r="F42" s="325" t="str">
        <f>IF(A42="","",VLOOKUP(A42,選手名!$A$2:$J$201,9))</f>
        <v>井伊　あおい</v>
      </c>
      <c r="G42" s="319" t="str">
        <f>IF(A42="","",VLOOKUP(A42,選手名!$A$2:$J$201,2))</f>
        <v>益子</v>
      </c>
      <c r="H42" s="71"/>
      <c r="I42" s="321" t="str">
        <f>IF(A42="","",VLOOKUP(A42,選手名!$A$2:$J$201,3))</f>
        <v>拓也</v>
      </c>
      <c r="J42" s="11">
        <f>IF(A42="","",VLOOKUP(A42,選手名!$A$2:$J$201,4))</f>
        <v>3</v>
      </c>
      <c r="K42" s="258">
        <f>IF(A42="","",VLOOKUP(A42,選手名!$A$2:$J$201,5))</f>
        <v>185</v>
      </c>
      <c r="L42" s="262">
        <f>IF(A42="","",VLOOKUP(A42,選手名!$A$2:$J$201,6))</f>
        <v>170.2</v>
      </c>
    </row>
    <row r="43" spans="1:12" ht="22.15" customHeight="1">
      <c r="A43" s="30">
        <v>30</v>
      </c>
      <c r="C43" s="5">
        <v>2</v>
      </c>
      <c r="D43" s="72"/>
      <c r="E43" s="326" t="str">
        <f>IF(A43="","",VLOOKUP(A43,選手名!$A$2:$J$201,7))</f>
        <v>飛龍高校</v>
      </c>
      <c r="F43" s="326" t="str">
        <f>IF(A43="","",VLOOKUP(A43,選手名!$A$2:$J$201,9))</f>
        <v>井伊　あおい</v>
      </c>
      <c r="G43" s="233" t="str">
        <f>IF(A43="","",VLOOKUP(A43,選手名!$A$2:$J$201,2))</f>
        <v>安岡</v>
      </c>
      <c r="H43" s="74"/>
      <c r="I43" s="235" t="str">
        <f>IF(A43="","",VLOOKUP(A43,選手名!$A$2:$J$201,3))</f>
        <v>風琥</v>
      </c>
      <c r="J43" s="5">
        <f>IF(A43="","",VLOOKUP(A43,選手名!$A$2:$J$201,4))</f>
        <v>3</v>
      </c>
      <c r="K43" s="259">
        <f>IF(A43="","",VLOOKUP(A43,選手名!$A$2:$J$201,5))</f>
        <v>167</v>
      </c>
      <c r="L43" s="263">
        <f>IF(A43="","",VLOOKUP(A43,選手名!$A$2:$J$201,6))</f>
        <v>99.8</v>
      </c>
    </row>
    <row r="44" spans="1:12" ht="22.15" customHeight="1">
      <c r="A44" s="30">
        <v>31</v>
      </c>
      <c r="C44" s="5">
        <v>3</v>
      </c>
      <c r="D44" s="72"/>
      <c r="E44" s="326" t="str">
        <f>IF(A44="","",VLOOKUP(A44,選手名!$A$2:$J$201,7))</f>
        <v>飛龍高校</v>
      </c>
      <c r="F44" s="326" t="str">
        <f>IF(A44="","",VLOOKUP(A44,選手名!$A$2:$J$201,9))</f>
        <v>井伊　あおい</v>
      </c>
      <c r="G44" s="233" t="str">
        <f>IF(A44="","",VLOOKUP(A44,選手名!$A$2:$J$201,2))</f>
        <v>山之内</v>
      </c>
      <c r="H44" s="74"/>
      <c r="I44" s="235" t="str">
        <f>IF(A44="","",VLOOKUP(A44,選手名!$A$2:$J$201,3))</f>
        <v>大徳</v>
      </c>
      <c r="J44" s="5">
        <f>IF(A44="","",VLOOKUP(A44,選手名!$A$2:$J$201,4))</f>
        <v>3</v>
      </c>
      <c r="K44" s="259">
        <f>IF(A44="","",VLOOKUP(A44,選手名!$A$2:$J$201,5))</f>
        <v>173</v>
      </c>
      <c r="L44" s="263">
        <f>IF(A44="","",VLOOKUP(A44,選手名!$A$2:$J$201,6))</f>
        <v>99.2</v>
      </c>
    </row>
    <row r="45" spans="1:12" ht="22.15" customHeight="1">
      <c r="A45" s="30">
        <v>32</v>
      </c>
      <c r="C45" s="5">
        <v>4</v>
      </c>
      <c r="D45" s="346" t="str">
        <f>IF(A42="","",VLOOKUP(A42,選手名!$A$2:$J$201,8))</f>
        <v>静岡</v>
      </c>
      <c r="E45" s="326" t="str">
        <f>IF(A45="","",VLOOKUP(A45,選手名!$A$2:$J$201,7))</f>
        <v>飛龍高校</v>
      </c>
      <c r="F45" s="326" t="str">
        <f>IF(A45="","",VLOOKUP(A45,選手名!$A$2:$J$201,9))</f>
        <v>井伊　あおい</v>
      </c>
      <c r="G45" s="233" t="str">
        <f>IF(A45="","",VLOOKUP(A45,選手名!$A$2:$J$201,2))</f>
        <v>西尾</v>
      </c>
      <c r="H45" s="74"/>
      <c r="I45" s="235" t="str">
        <f>IF(A45="","",VLOOKUP(A45,選手名!$A$2:$J$201,3))</f>
        <v>勇斗</v>
      </c>
      <c r="J45" s="5">
        <f>IF(A45="","",VLOOKUP(A45,選手名!$A$2:$J$201,4))</f>
        <v>3</v>
      </c>
      <c r="K45" s="259">
        <f>IF(A45="","",VLOOKUP(A45,選手名!$A$2:$J$201,5))</f>
        <v>170</v>
      </c>
      <c r="L45" s="263">
        <f>IF(A45="","",VLOOKUP(A45,選手名!$A$2:$J$201,6))</f>
        <v>83</v>
      </c>
    </row>
    <row r="46" spans="1:12" ht="22.15" customHeight="1">
      <c r="A46" s="30">
        <v>54</v>
      </c>
      <c r="C46" s="5">
        <v>5</v>
      </c>
      <c r="D46" s="347"/>
      <c r="E46" s="326" t="str">
        <f>IF(A46="","",VLOOKUP(A46,選手名!$A$2:$J$201,7))</f>
        <v>静岡商業高校</v>
      </c>
      <c r="F46" s="326" t="str">
        <f>IF(A46="","",VLOOKUP(A46,選手名!$A$2:$J$201,9))</f>
        <v>福里　紳太郎</v>
      </c>
      <c r="G46" s="233" t="str">
        <f>IF(A46="","",VLOOKUP(A46,選手名!$A$2:$J$201,2))</f>
        <v>福里</v>
      </c>
      <c r="H46" s="74"/>
      <c r="I46" s="235" t="str">
        <f>IF(A46="","",VLOOKUP(A46,選手名!$A$2:$J$201,3))</f>
        <v>豪志</v>
      </c>
      <c r="J46" s="5">
        <f>IF(A46="","",VLOOKUP(A46,選手名!$A$2:$J$201,4))</f>
        <v>3</v>
      </c>
      <c r="K46" s="259">
        <f>IF(A46="","",VLOOKUP(A46,選手名!$A$2:$J$201,5))</f>
        <v>171</v>
      </c>
      <c r="L46" s="263">
        <f>IF(A46="","",VLOOKUP(A46,選手名!$A$2:$J$201,6))</f>
        <v>99</v>
      </c>
    </row>
    <row r="47" spans="1:12" ht="22.15" customHeight="1">
      <c r="A47" s="30">
        <v>33</v>
      </c>
      <c r="C47" s="5">
        <v>6</v>
      </c>
      <c r="D47" s="347"/>
      <c r="E47" s="326" t="str">
        <f>IF(A47="","",VLOOKUP(A47,選手名!$A$2:$J$201,7))</f>
        <v>飛龍高校</v>
      </c>
      <c r="F47" s="326" t="str">
        <f>IF(A47="","",VLOOKUP(A47,選手名!$A$2:$J$201,9))</f>
        <v>井伊　あおい</v>
      </c>
      <c r="G47" s="233" t="str">
        <f>IF(A47="","",VLOOKUP(A47,選手名!$A$2:$J$201,2))</f>
        <v>鈴木</v>
      </c>
      <c r="H47" s="74"/>
      <c r="I47" s="235" t="str">
        <f>IF(A47="","",VLOOKUP(A47,選手名!$A$2:$J$201,3))</f>
        <v>龍</v>
      </c>
      <c r="J47" s="5">
        <f>IF(A47="","",VLOOKUP(A47,選手名!$A$2:$J$201,4))</f>
        <v>2</v>
      </c>
      <c r="K47" s="259">
        <f>IF(A47="","",VLOOKUP(A47,選手名!$A$2:$J$201,5))</f>
        <v>185</v>
      </c>
      <c r="L47" s="263">
        <f>IF(A47="","",VLOOKUP(A47,選手名!$A$2:$J$201,6))</f>
        <v>138.30000000000001</v>
      </c>
    </row>
    <row r="48" spans="1:12" ht="22.15" customHeight="1">
      <c r="A48" s="30">
        <v>34</v>
      </c>
      <c r="C48" s="5">
        <v>7</v>
      </c>
      <c r="D48" s="347"/>
      <c r="E48" s="326" t="str">
        <f>IF(A48="","",VLOOKUP(A48,選手名!$A$2:$J$201,7))</f>
        <v>飛龍高校</v>
      </c>
      <c r="F48" s="326" t="str">
        <f>IF(A48="","",VLOOKUP(A48,選手名!$A$2:$J$201,9))</f>
        <v>井伊　あおい</v>
      </c>
      <c r="G48" s="233" t="str">
        <f>IF(A48="","",VLOOKUP(A48,選手名!$A$2:$J$201,2))</f>
        <v>岸本</v>
      </c>
      <c r="H48" s="74"/>
      <c r="I48" s="235" t="str">
        <f>IF(A48="","",VLOOKUP(A48,選手名!$A$2:$J$201,3))</f>
        <v>一路</v>
      </c>
      <c r="J48" s="5">
        <f>IF(A48="","",VLOOKUP(A48,選手名!$A$2:$J$201,4))</f>
        <v>3</v>
      </c>
      <c r="K48" s="259">
        <f>IF(A48="","",VLOOKUP(A48,選手名!$A$2:$J$201,5))</f>
        <v>175</v>
      </c>
      <c r="L48" s="263">
        <f>IF(A48="","",VLOOKUP(A48,選手名!$A$2:$J$201,6))</f>
        <v>114.1</v>
      </c>
    </row>
    <row r="49" spans="1:12" ht="22.15" customHeight="1">
      <c r="A49" s="30">
        <v>35</v>
      </c>
      <c r="C49" s="5">
        <v>8</v>
      </c>
      <c r="D49" s="347"/>
      <c r="E49" s="326" t="str">
        <f>IF(A49="","",VLOOKUP(A49,選手名!$A$2:$J$201,7))</f>
        <v>飛龍高校</v>
      </c>
      <c r="F49" s="326" t="str">
        <f>IF(A49="","",VLOOKUP(A49,選手名!$A$2:$J$201,9))</f>
        <v>井伊　あおい</v>
      </c>
      <c r="G49" s="233" t="str">
        <f>IF(A49="","",VLOOKUP(A49,選手名!$A$2:$J$201,2))</f>
        <v>鈴木</v>
      </c>
      <c r="H49" s="74"/>
      <c r="I49" s="235" t="str">
        <f>IF(A49="","",VLOOKUP(A49,選手名!$A$2:$J$201,3))</f>
        <v>晶瑛</v>
      </c>
      <c r="J49" s="5">
        <f>IF(A49="","",VLOOKUP(A49,選手名!$A$2:$J$201,4))</f>
        <v>1</v>
      </c>
      <c r="K49" s="259">
        <f>IF(A49="","",VLOOKUP(A49,選手名!$A$2:$J$201,5))</f>
        <v>173</v>
      </c>
      <c r="L49" s="263">
        <f>IF(A49="","",VLOOKUP(A49,選手名!$A$2:$J$201,6))</f>
        <v>116.7</v>
      </c>
    </row>
    <row r="50" spans="1:12" ht="22.15" customHeight="1">
      <c r="A50" s="30">
        <v>55</v>
      </c>
      <c r="C50" s="5">
        <v>9</v>
      </c>
      <c r="D50" s="347"/>
      <c r="E50" s="326" t="str">
        <f>IF(A50="","",VLOOKUP(A50,選手名!$A$2:$J$201,7))</f>
        <v>静岡商業高校</v>
      </c>
      <c r="F50" s="326" t="str">
        <f>IF(A50="","",VLOOKUP(A50,選手名!$A$2:$J$201,9))</f>
        <v>福里　紳太郎</v>
      </c>
      <c r="G50" s="233" t="str">
        <f>IF(A50="","",VLOOKUP(A50,選手名!$A$2:$J$201,2))</f>
        <v>渡邊</v>
      </c>
      <c r="H50" s="74"/>
      <c r="I50" s="235" t="str">
        <f>IF(A50="","",VLOOKUP(A50,選手名!$A$2:$J$201,3))</f>
        <v>匠真</v>
      </c>
      <c r="J50" s="5">
        <f>IF(A50="","",VLOOKUP(A50,選手名!$A$2:$J$201,4))</f>
        <v>3</v>
      </c>
      <c r="K50" s="259">
        <f>IF(A50="","",VLOOKUP(A50,選手名!$A$2:$J$201,5))</f>
        <v>176</v>
      </c>
      <c r="L50" s="263">
        <f>IF(A50="","",VLOOKUP(A50,選手名!$A$2:$J$201,6))</f>
        <v>121</v>
      </c>
    </row>
    <row r="51" spans="1:12" ht="22.15" customHeight="1">
      <c r="A51" s="30">
        <v>56</v>
      </c>
      <c r="C51" s="5">
        <v>10</v>
      </c>
      <c r="D51" s="347"/>
      <c r="E51" s="326" t="str">
        <f>IF(A51="","",VLOOKUP(A51,選手名!$A$2:$J$201,7))</f>
        <v>御殿場高校</v>
      </c>
      <c r="F51" s="326" t="str">
        <f>IF(A51="","",VLOOKUP(A51,選手名!$A$2:$J$201,9))</f>
        <v>池谷　明治</v>
      </c>
      <c r="G51" s="233" t="str">
        <f>IF(A51="","",VLOOKUP(A51,選手名!$A$2:$J$201,2))</f>
        <v>横山</v>
      </c>
      <c r="H51" s="234"/>
      <c r="I51" s="235" t="str">
        <f>IF(A51="","",VLOOKUP(A51,選手名!$A$2:$J$201,3))</f>
        <v>悠貴</v>
      </c>
      <c r="J51" s="5">
        <f>IF(A51="","",VLOOKUP(A51,選手名!$A$2:$J$201,4))</f>
        <v>3</v>
      </c>
      <c r="K51" s="259">
        <f>IF(A51="","",VLOOKUP(A51,選手名!$A$2:$J$201,5))</f>
        <v>173</v>
      </c>
      <c r="L51" s="263">
        <f>IF(A51="","",VLOOKUP(A51,選手名!$A$2:$J$201,6))</f>
        <v>78</v>
      </c>
    </row>
    <row r="52" spans="1:12" ht="22.15" customHeight="1">
      <c r="A52" s="30">
        <v>57</v>
      </c>
      <c r="C52" s="5">
        <v>11</v>
      </c>
      <c r="D52" s="347"/>
      <c r="E52" s="326" t="str">
        <f>IF(A52="","",VLOOKUP(A52,選手名!$A$2:$J$201,7))</f>
        <v>小山高校</v>
      </c>
      <c r="F52" s="326" t="str">
        <f>IF(A52="","",VLOOKUP(A52,選手名!$A$2:$J$201,9))</f>
        <v>難波　佑気</v>
      </c>
      <c r="G52" s="233" t="str">
        <f>IF(A52="","",VLOOKUP(A52,選手名!$A$2:$J$201,2))</f>
        <v>浦松</v>
      </c>
      <c r="H52" s="74"/>
      <c r="I52" s="235" t="str">
        <f>IF(A52="","",VLOOKUP(A52,選手名!$A$2:$J$201,3))</f>
        <v>大牙</v>
      </c>
      <c r="J52" s="5">
        <f>IF(A52="","",VLOOKUP(A52,選手名!$A$2:$J$201,4))</f>
        <v>3</v>
      </c>
      <c r="K52" s="259">
        <f>IF(A52="","",VLOOKUP(A52,選手名!$A$2:$J$201,5))</f>
        <v>178</v>
      </c>
      <c r="L52" s="263">
        <f>IF(A52="","",VLOOKUP(A52,選手名!$A$2:$J$201,6))</f>
        <v>79</v>
      </c>
    </row>
    <row r="53" spans="1:12" ht="22.15" customHeight="1">
      <c r="A53" s="30">
        <v>36</v>
      </c>
      <c r="C53" s="5">
        <v>12</v>
      </c>
      <c r="D53" s="347"/>
      <c r="E53" s="326" t="str">
        <f>IF(A53="","",VLOOKUP(A53,選手名!$A$2:$J$201,7))</f>
        <v>飛龍高校</v>
      </c>
      <c r="F53" s="326" t="str">
        <f>IF(A53="","",VLOOKUP(A53,選手名!$A$2:$J$201,9))</f>
        <v>井伊　あおい</v>
      </c>
      <c r="G53" s="233" t="str">
        <f>IF(A53="","",VLOOKUP(A53,選手名!$A$2:$J$201,2))</f>
        <v>吉野</v>
      </c>
      <c r="H53" s="74"/>
      <c r="I53" s="235" t="str">
        <f>IF(A53="","",VLOOKUP(A53,選手名!$A$2:$J$201,3))</f>
        <v>俊太朗</v>
      </c>
      <c r="J53" s="5">
        <f>IF(A53="","",VLOOKUP(A53,選手名!$A$2:$J$201,4))</f>
        <v>2</v>
      </c>
      <c r="K53" s="259">
        <f>IF(A53="","",VLOOKUP(A53,選手名!$A$2:$J$201,5))</f>
        <v>185</v>
      </c>
      <c r="L53" s="263">
        <f>IF(A53="","",VLOOKUP(A53,選手名!$A$2:$J$201,6))</f>
        <v>143.80000000000001</v>
      </c>
    </row>
    <row r="54" spans="1:12" ht="22.15" customHeight="1">
      <c r="A54" s="30">
        <v>38</v>
      </c>
      <c r="C54" s="5">
        <v>13</v>
      </c>
      <c r="D54" s="347"/>
      <c r="E54" s="326" t="str">
        <f>IF(A54="","",VLOOKUP(A54,選手名!$A$2:$J$201,7))</f>
        <v>富士宮北高校</v>
      </c>
      <c r="F54" s="326" t="str">
        <f>IF(A54="","",VLOOKUP(A54,選手名!$A$2:$J$201,9))</f>
        <v>市川　貴</v>
      </c>
      <c r="G54" s="233" t="str">
        <f>IF(A54="","",VLOOKUP(A54,選手名!$A$2:$J$201,2))</f>
        <v>丸山</v>
      </c>
      <c r="H54" s="74"/>
      <c r="I54" s="235" t="str">
        <f>IF(A54="","",VLOOKUP(A54,選手名!$A$2:$J$201,3))</f>
        <v>煌惺</v>
      </c>
      <c r="J54" s="5">
        <f>IF(A54="","",VLOOKUP(A54,選手名!$A$2:$J$201,4))</f>
        <v>3</v>
      </c>
      <c r="K54" s="259">
        <f>IF(A54="","",VLOOKUP(A54,選手名!$A$2:$J$201,5))</f>
        <v>177</v>
      </c>
      <c r="L54" s="263">
        <f>IF(A54="","",VLOOKUP(A54,選手名!$A$2:$J$201,6))</f>
        <v>123</v>
      </c>
    </row>
    <row r="55" spans="1:12" ht="22.15" customHeight="1">
      <c r="A55" s="30">
        <v>39</v>
      </c>
      <c r="C55" s="5">
        <v>14</v>
      </c>
      <c r="D55" s="72"/>
      <c r="E55" s="326" t="str">
        <f>IF(A55="","",VLOOKUP(A55,選手名!$A$2:$J$201,7))</f>
        <v>富士宮北高校</v>
      </c>
      <c r="F55" s="326" t="str">
        <f>IF(A55="","",VLOOKUP(A55,選手名!$A$2:$J$201,9))</f>
        <v>市川　貴</v>
      </c>
      <c r="G55" s="233" t="str">
        <f>IF(A55="","",VLOOKUP(A55,選手名!$A$2:$J$201,2))</f>
        <v>山田</v>
      </c>
      <c r="H55" s="74"/>
      <c r="I55" s="235" t="str">
        <f>IF(A55="","",VLOOKUP(A55,選手名!$A$2:$J$201,3))</f>
        <v>廉心</v>
      </c>
      <c r="J55" s="5">
        <f>IF(A55="","",VLOOKUP(A55,選手名!$A$2:$J$201,4))</f>
        <v>2</v>
      </c>
      <c r="K55" s="259">
        <f>IF(A55="","",VLOOKUP(A55,選手名!$A$2:$J$201,5))</f>
        <v>177</v>
      </c>
      <c r="L55" s="263">
        <f>IF(A55="","",VLOOKUP(A55,選手名!$A$2:$J$201,6))</f>
        <v>96</v>
      </c>
    </row>
    <row r="56" spans="1:12" ht="22.15" customHeight="1">
      <c r="A56" s="30">
        <v>40</v>
      </c>
      <c r="C56" s="5">
        <v>15</v>
      </c>
      <c r="D56" s="72"/>
      <c r="E56" s="326" t="str">
        <f>IF(A56="","",VLOOKUP(A56,選手名!$A$2:$J$201,7))</f>
        <v>富士宮北高校</v>
      </c>
      <c r="F56" s="326" t="str">
        <f>IF(A56="","",VLOOKUP(A56,選手名!$A$2:$J$201,9))</f>
        <v>市川　貴</v>
      </c>
      <c r="G56" s="233" t="str">
        <f>IF(A56="","",VLOOKUP(A56,選手名!$A$2:$J$201,2))</f>
        <v>佐野</v>
      </c>
      <c r="H56" s="74"/>
      <c r="I56" s="235" t="str">
        <f>IF(A56="","",VLOOKUP(A56,選手名!$A$2:$J$201,3))</f>
        <v>楓</v>
      </c>
      <c r="J56" s="5">
        <f>IF(A56="","",VLOOKUP(A56,選手名!$A$2:$J$201,4))</f>
        <v>2</v>
      </c>
      <c r="K56" s="259">
        <f>IF(A56="","",VLOOKUP(A56,選手名!$A$2:$J$201,5))</f>
        <v>171</v>
      </c>
      <c r="L56" s="263">
        <f>IF(A56="","",VLOOKUP(A56,選手名!$A$2:$J$201,6))</f>
        <v>116</v>
      </c>
    </row>
    <row r="57" spans="1:12" ht="22.15" customHeight="1">
      <c r="A57" s="30">
        <v>41</v>
      </c>
      <c r="C57" s="75">
        <v>16</v>
      </c>
      <c r="D57" s="72"/>
      <c r="E57" s="327" t="str">
        <f>IF(A57="","",VLOOKUP(A57,選手名!$A$2:$J$201,7))</f>
        <v>富士宮北高校</v>
      </c>
      <c r="F57" s="327" t="str">
        <f>IF(A57="","",VLOOKUP(A57,選手名!$A$2:$J$201,9))</f>
        <v>市川　貴</v>
      </c>
      <c r="G57" s="320" t="str">
        <f>IF(A57="","",VLOOKUP(A57,選手名!$A$2:$J$201,2))</f>
        <v>小林</v>
      </c>
      <c r="H57" s="76"/>
      <c r="I57" s="322" t="str">
        <f>IF(A57="","",VLOOKUP(A57,選手名!$A$2:$J$201,3))</f>
        <v>大丸</v>
      </c>
      <c r="J57" s="75">
        <f>IF(A57="","",VLOOKUP(A57,選手名!$A$2:$J$201,4))</f>
        <v>2</v>
      </c>
      <c r="K57" s="261">
        <f>IF(A57="","",VLOOKUP(A57,選手名!$A$2:$J$201,5))</f>
        <v>172</v>
      </c>
      <c r="L57" s="265">
        <f>IF(A57="","",VLOOKUP(A57,選手名!$A$2:$J$201,6))</f>
        <v>79</v>
      </c>
    </row>
    <row r="58" spans="1:12" ht="22.15" customHeight="1">
      <c r="A58" s="68" t="s">
        <v>203</v>
      </c>
      <c r="C58" s="267" t="s">
        <v>291</v>
      </c>
      <c r="D58" s="267" t="s">
        <v>292</v>
      </c>
      <c r="E58" s="267" t="s">
        <v>293</v>
      </c>
      <c r="F58" s="267" t="s">
        <v>294</v>
      </c>
      <c r="G58" s="268" t="s">
        <v>298</v>
      </c>
      <c r="H58" s="271"/>
      <c r="I58" s="272"/>
      <c r="J58" s="267" t="s">
        <v>296</v>
      </c>
      <c r="K58" s="267" t="s">
        <v>209</v>
      </c>
      <c r="L58" s="269" t="s">
        <v>210</v>
      </c>
    </row>
    <row r="59" spans="1:12" ht="22.15" customHeight="1">
      <c r="A59" s="30">
        <v>63</v>
      </c>
      <c r="C59" s="11">
        <v>1</v>
      </c>
      <c r="D59" s="69"/>
      <c r="E59" s="325" t="str">
        <f>IF(A59="","",VLOOKUP(A59,選手名!$A$2:$J$201,7))</f>
        <v>岐阜農林高校</v>
      </c>
      <c r="F59" s="325" t="str">
        <f>IF(A59="","",VLOOKUP(A59,選手名!$A$2:$J$201,9))</f>
        <v>丸山　紘史</v>
      </c>
      <c r="G59" s="319" t="str">
        <f>IF(A59="","",VLOOKUP(A59,選手名!$A$2:$J$201,2))</f>
        <v>梅村</v>
      </c>
      <c r="H59" s="71"/>
      <c r="I59" s="321" t="str">
        <f>IF(A59="","",VLOOKUP(A59,選手名!$A$2:$J$201,3))</f>
        <v>宗佑</v>
      </c>
      <c r="J59" s="11">
        <f>IF(A59="","",VLOOKUP(A59,選手名!$A$2:$J$201,4))</f>
        <v>3</v>
      </c>
      <c r="K59" s="258">
        <f>IF(A59="","",VLOOKUP(A59,選手名!$A$2:$J$201,5))</f>
        <v>175</v>
      </c>
      <c r="L59" s="262">
        <f>IF(A59="","",VLOOKUP(A59,選手名!$A$2:$J$201,6))</f>
        <v>128</v>
      </c>
    </row>
    <row r="60" spans="1:12" ht="22.15" customHeight="1">
      <c r="A60" s="30">
        <v>64</v>
      </c>
      <c r="C60" s="5">
        <v>2</v>
      </c>
      <c r="D60" s="72"/>
      <c r="E60" s="326" t="str">
        <f>IF(A60="","",VLOOKUP(A60,選手名!$A$2:$J$201,7))</f>
        <v>岐阜農林高校</v>
      </c>
      <c r="F60" s="326" t="str">
        <f>IF(A60="","",VLOOKUP(A60,選手名!$A$2:$J$201,9))</f>
        <v>丸山　紘史</v>
      </c>
      <c r="G60" s="233" t="str">
        <f>IF(A60="","",VLOOKUP(A60,選手名!$A$2:$J$201,2))</f>
        <v>田中</v>
      </c>
      <c r="H60" s="74"/>
      <c r="I60" s="235" t="str">
        <f>IF(A60="","",VLOOKUP(A60,選手名!$A$2:$J$201,3))</f>
        <v>東明</v>
      </c>
      <c r="J60" s="5">
        <f>IF(A60="","",VLOOKUP(A60,選手名!$A$2:$J$201,4))</f>
        <v>3</v>
      </c>
      <c r="K60" s="259">
        <f>IF(A60="","",VLOOKUP(A60,選手名!$A$2:$J$201,5))</f>
        <v>184</v>
      </c>
      <c r="L60" s="263">
        <f>IF(A60="","",VLOOKUP(A60,選手名!$A$2:$J$201,6))</f>
        <v>123</v>
      </c>
    </row>
    <row r="61" spans="1:12" ht="22.15" customHeight="1">
      <c r="A61" s="30">
        <v>65</v>
      </c>
      <c r="C61" s="5">
        <v>3</v>
      </c>
      <c r="D61" s="72"/>
      <c r="E61" s="326" t="str">
        <f>IF(A61="","",VLOOKUP(A61,選手名!$A$2:$J$201,7))</f>
        <v>岐阜農林高校</v>
      </c>
      <c r="F61" s="326" t="str">
        <f>IF(A61="","",VLOOKUP(A61,選手名!$A$2:$J$201,9))</f>
        <v>丸山　紘史</v>
      </c>
      <c r="G61" s="233" t="str">
        <f>IF(A61="","",VLOOKUP(A61,選手名!$A$2:$J$201,2))</f>
        <v>田島</v>
      </c>
      <c r="H61" s="74"/>
      <c r="I61" s="235" t="str">
        <f>IF(A61="","",VLOOKUP(A61,選手名!$A$2:$J$201,3))</f>
        <v>千照</v>
      </c>
      <c r="J61" s="5">
        <f>IF(A61="","",VLOOKUP(A61,選手名!$A$2:$J$201,4))</f>
        <v>2</v>
      </c>
      <c r="K61" s="259">
        <f>IF(A61="","",VLOOKUP(A61,選手名!$A$2:$J$201,5))</f>
        <v>173</v>
      </c>
      <c r="L61" s="263">
        <f>IF(A61="","",VLOOKUP(A61,選手名!$A$2:$J$201,6))</f>
        <v>97</v>
      </c>
    </row>
    <row r="62" spans="1:12" ht="22.15" customHeight="1">
      <c r="A62" s="30">
        <v>86</v>
      </c>
      <c r="C62" s="5">
        <v>4</v>
      </c>
      <c r="D62" s="346" t="str">
        <f>IF(A59="","",VLOOKUP(A59,選手名!$A$2:$J$201,8))</f>
        <v>岐阜</v>
      </c>
      <c r="E62" s="326" t="str">
        <f>IF(A62="","",VLOOKUP(A62,選手名!$A$2:$J$201,7))</f>
        <v>さくら国際高校</v>
      </c>
      <c r="F62" s="326" t="str">
        <f>IF(A62="","",VLOOKUP(A62,選手名!$A$2:$J$201,9))</f>
        <v>春日井　康之</v>
      </c>
      <c r="G62" s="233" t="str">
        <f>IF(A62="","",VLOOKUP(A62,選手名!$A$2:$J$201,2))</f>
        <v>春日井</v>
      </c>
      <c r="H62" s="74"/>
      <c r="I62" s="235" t="str">
        <f>IF(A62="","",VLOOKUP(A62,選手名!$A$2:$J$201,3))</f>
        <v>雅大</v>
      </c>
      <c r="J62" s="5">
        <f>IF(A62="","",VLOOKUP(A62,選手名!$A$2:$J$201,4))</f>
        <v>2</v>
      </c>
      <c r="K62" s="259">
        <f>IF(A62="","",VLOOKUP(A62,選手名!$A$2:$J$201,5))</f>
        <v>177</v>
      </c>
      <c r="L62" s="263">
        <f>IF(A62="","",VLOOKUP(A62,選手名!$A$2:$J$201,6))</f>
        <v>114.5</v>
      </c>
    </row>
    <row r="63" spans="1:12" ht="22.15" customHeight="1">
      <c r="A63" s="30">
        <v>75</v>
      </c>
      <c r="C63" s="5">
        <v>5</v>
      </c>
      <c r="D63" s="347"/>
      <c r="E63" s="326" t="str">
        <f>IF(A63="","",VLOOKUP(A63,選手名!$A$2:$J$201,7))</f>
        <v>大垣日大高校</v>
      </c>
      <c r="F63" s="326" t="str">
        <f>IF(A63="","",VLOOKUP(A63,選手名!$A$2:$J$201,9))</f>
        <v>田中　大維</v>
      </c>
      <c r="G63" s="233" t="str">
        <f>IF(A63="","",VLOOKUP(A63,選手名!$A$2:$J$201,2))</f>
        <v>内田</v>
      </c>
      <c r="H63" s="74"/>
      <c r="I63" s="235" t="str">
        <f>IF(A63="","",VLOOKUP(A63,選手名!$A$2:$J$201,3))</f>
        <v>善仁</v>
      </c>
      <c r="J63" s="5">
        <f>IF(A63="","",VLOOKUP(A63,選手名!$A$2:$J$201,4))</f>
        <v>1</v>
      </c>
      <c r="K63" s="259">
        <f>IF(A63="","",VLOOKUP(A63,選手名!$A$2:$J$201,5))</f>
        <v>165</v>
      </c>
      <c r="L63" s="263">
        <f>IF(A63="","",VLOOKUP(A63,選手名!$A$2:$J$201,6))</f>
        <v>130</v>
      </c>
    </row>
    <row r="64" spans="1:12" ht="22.15" customHeight="1">
      <c r="A64" s="30">
        <v>70</v>
      </c>
      <c r="C64" s="5">
        <v>6</v>
      </c>
      <c r="D64" s="347"/>
      <c r="E64" s="326" t="str">
        <f>IF(A64="","",VLOOKUP(A64,選手名!$A$2:$J$201,7))</f>
        <v>市立岐阜商業高校</v>
      </c>
      <c r="F64" s="326" t="str">
        <f>IF(A64="","",VLOOKUP(A64,選手名!$A$2:$J$201,9))</f>
        <v>木村　雄</v>
      </c>
      <c r="G64" s="233" t="str">
        <f>IF(A64="","",VLOOKUP(A64,選手名!$A$2:$J$201,2))</f>
        <v>奥村</v>
      </c>
      <c r="H64" s="74"/>
      <c r="I64" s="235" t="str">
        <f>IF(A64="","",VLOOKUP(A64,選手名!$A$2:$J$201,3))</f>
        <v>裕人</v>
      </c>
      <c r="J64" s="5">
        <f>IF(A64="","",VLOOKUP(A64,選手名!$A$2:$J$201,4))</f>
        <v>3</v>
      </c>
      <c r="K64" s="259">
        <f>IF(A64="","",VLOOKUP(A64,選手名!$A$2:$J$201,5))</f>
        <v>175</v>
      </c>
      <c r="L64" s="263">
        <f>IF(A64="","",VLOOKUP(A64,選手名!$A$2:$J$201,6))</f>
        <v>110</v>
      </c>
    </row>
    <row r="65" spans="1:12" ht="22.15" customHeight="1">
      <c r="A65" s="30">
        <v>71</v>
      </c>
      <c r="C65" s="5">
        <v>7</v>
      </c>
      <c r="D65" s="347"/>
      <c r="E65" s="326" t="str">
        <f>IF(A65="","",VLOOKUP(A65,選手名!$A$2:$J$201,7))</f>
        <v>市立岐阜商業高校</v>
      </c>
      <c r="F65" s="326" t="str">
        <f>IF(A65="","",VLOOKUP(A65,選手名!$A$2:$J$201,9))</f>
        <v>木村　雄</v>
      </c>
      <c r="G65" s="233" t="str">
        <f>IF(A65="","",VLOOKUP(A65,選手名!$A$2:$J$201,2))</f>
        <v>加藤</v>
      </c>
      <c r="H65" s="74"/>
      <c r="I65" s="235" t="str">
        <f>IF(A65="","",VLOOKUP(A65,選手名!$A$2:$J$201,3))</f>
        <v>アーロン</v>
      </c>
      <c r="J65" s="5">
        <f>IF(A65="","",VLOOKUP(A65,選手名!$A$2:$J$201,4))</f>
        <v>3</v>
      </c>
      <c r="K65" s="259">
        <f>IF(A65="","",VLOOKUP(A65,選手名!$A$2:$J$201,5))</f>
        <v>177</v>
      </c>
      <c r="L65" s="263">
        <f>IF(A65="","",VLOOKUP(A65,選手名!$A$2:$J$201,6))</f>
        <v>160</v>
      </c>
    </row>
    <row r="66" spans="1:12" ht="22.15" customHeight="1">
      <c r="A66" s="30">
        <v>66</v>
      </c>
      <c r="C66" s="5">
        <v>8</v>
      </c>
      <c r="D66" s="347"/>
      <c r="E66" s="326" t="str">
        <f>IF(A66="","",VLOOKUP(A66,選手名!$A$2:$J$201,7))</f>
        <v>岐阜農林高校</v>
      </c>
      <c r="F66" s="326" t="str">
        <f>IF(A66="","",VLOOKUP(A66,選手名!$A$2:$J$201,9))</f>
        <v>丸山　紘史</v>
      </c>
      <c r="G66" s="233" t="str">
        <f>IF(A66="","",VLOOKUP(A66,選手名!$A$2:$J$201,2))</f>
        <v>黒木</v>
      </c>
      <c r="H66" s="74"/>
      <c r="I66" s="235" t="str">
        <f>IF(A66="","",VLOOKUP(A66,選手名!$A$2:$J$201,3))</f>
        <v>広陽</v>
      </c>
      <c r="J66" s="5">
        <f>IF(A66="","",VLOOKUP(A66,選手名!$A$2:$J$201,4))</f>
        <v>3</v>
      </c>
      <c r="K66" s="259">
        <f>IF(A66="","",VLOOKUP(A66,選手名!$A$2:$J$201,5))</f>
        <v>170</v>
      </c>
      <c r="L66" s="263">
        <f>IF(A66="","",VLOOKUP(A66,選手名!$A$2:$J$201,6))</f>
        <v>105</v>
      </c>
    </row>
    <row r="67" spans="1:12" ht="22.15" customHeight="1">
      <c r="A67" s="30">
        <v>77</v>
      </c>
      <c r="C67" s="5">
        <v>9</v>
      </c>
      <c r="D67" s="347"/>
      <c r="E67" s="326" t="str">
        <f>IF(A67="","",VLOOKUP(A67,選手名!$A$2:$J$201,7))</f>
        <v>大垣日大高校</v>
      </c>
      <c r="F67" s="326" t="str">
        <f>IF(A67="","",VLOOKUP(A67,選手名!$A$2:$J$201,9))</f>
        <v>田中　大維</v>
      </c>
      <c r="G67" s="233" t="str">
        <f>IF(A67="","",VLOOKUP(A67,選手名!$A$2:$J$201,2))</f>
        <v>重綱</v>
      </c>
      <c r="H67" s="74"/>
      <c r="I67" s="235" t="str">
        <f>IF(A67="","",VLOOKUP(A67,選手名!$A$2:$J$201,3))</f>
        <v>千尋</v>
      </c>
      <c r="J67" s="5">
        <f>IF(A67="","",VLOOKUP(A67,選手名!$A$2:$J$201,4))</f>
        <v>3</v>
      </c>
      <c r="K67" s="259">
        <f>IF(A67="","",VLOOKUP(A67,選手名!$A$2:$J$201,5))</f>
        <v>170</v>
      </c>
      <c r="L67" s="263">
        <f>IF(A67="","",VLOOKUP(A67,選手名!$A$2:$J$201,6))</f>
        <v>95</v>
      </c>
    </row>
    <row r="68" spans="1:12" ht="22.15" customHeight="1">
      <c r="A68" s="30">
        <v>84</v>
      </c>
      <c r="C68" s="5">
        <v>10</v>
      </c>
      <c r="D68" s="347"/>
      <c r="E68" s="326" t="str">
        <f>IF(A68="","",VLOOKUP(A68,選手名!$A$2:$J$201,7))</f>
        <v>郡上北高校</v>
      </c>
      <c r="F68" s="326" t="str">
        <f>IF(A68="","",VLOOKUP(A68,選手名!$A$2:$J$201,9))</f>
        <v>小森　豊文</v>
      </c>
      <c r="G68" s="233" t="str">
        <f>IF(A68="","",VLOOKUP(A68,選手名!$A$2:$J$201,2))</f>
        <v>田島</v>
      </c>
      <c r="H68" s="74"/>
      <c r="I68" s="235" t="str">
        <f>IF(A68="","",VLOOKUP(A68,選手名!$A$2:$J$201,3))</f>
        <v>将大</v>
      </c>
      <c r="J68" s="5">
        <f>IF(A68="","",VLOOKUP(A68,選手名!$A$2:$J$201,4))</f>
        <v>1</v>
      </c>
      <c r="K68" s="259">
        <f>IF(A68="","",VLOOKUP(A68,選手名!$A$2:$J$201,5))</f>
        <v>165</v>
      </c>
      <c r="L68" s="263">
        <f>IF(A68="","",VLOOKUP(A68,選手名!$A$2:$J$201,6))</f>
        <v>113.5</v>
      </c>
    </row>
    <row r="69" spans="1:12" ht="22.15" customHeight="1">
      <c r="A69" s="30">
        <v>76</v>
      </c>
      <c r="C69" s="5">
        <v>11</v>
      </c>
      <c r="D69" s="347"/>
      <c r="E69" s="326" t="str">
        <f>IF(A69="","",VLOOKUP(A69,選手名!$A$2:$J$201,7))</f>
        <v>大垣日大高校</v>
      </c>
      <c r="F69" s="326" t="str">
        <f>IF(A69="","",VLOOKUP(A69,選手名!$A$2:$J$201,9))</f>
        <v>田中　大維</v>
      </c>
      <c r="G69" s="233" t="str">
        <f>IF(A69="","",VLOOKUP(A69,選手名!$A$2:$J$201,2))</f>
        <v>藤原</v>
      </c>
      <c r="H69" s="74"/>
      <c r="I69" s="235" t="str">
        <f>IF(A69="","",VLOOKUP(A69,選手名!$A$2:$J$201,3))</f>
        <v>けん</v>
      </c>
      <c r="J69" s="5">
        <f>IF(A69="","",VLOOKUP(A69,選手名!$A$2:$J$201,4))</f>
        <v>2</v>
      </c>
      <c r="K69" s="259">
        <f>IF(A69="","",VLOOKUP(A69,選手名!$A$2:$J$201,5))</f>
        <v>183</v>
      </c>
      <c r="L69" s="263">
        <f>IF(A69="","",VLOOKUP(A69,選手名!$A$2:$J$201,6))</f>
        <v>92</v>
      </c>
    </row>
    <row r="70" spans="1:12" ht="22.15" customHeight="1">
      <c r="A70" s="30">
        <v>85</v>
      </c>
      <c r="C70" s="5">
        <v>12</v>
      </c>
      <c r="D70" s="347"/>
      <c r="E70" s="326" t="str">
        <f>IF(A70="","",VLOOKUP(A70,選手名!$A$2:$J$201,7))</f>
        <v>郡上北高校</v>
      </c>
      <c r="F70" s="326" t="str">
        <f>IF(A70="","",VLOOKUP(A70,選手名!$A$2:$J$201,9))</f>
        <v>小森　豊文</v>
      </c>
      <c r="G70" s="233" t="str">
        <f>IF(A70="","",VLOOKUP(A70,選手名!$A$2:$J$201,2))</f>
        <v>近藤</v>
      </c>
      <c r="H70" s="74"/>
      <c r="I70" s="235" t="str">
        <f>IF(A70="","",VLOOKUP(A70,選手名!$A$2:$J$201,3))</f>
        <v>岳大</v>
      </c>
      <c r="J70" s="5">
        <f>IF(A70="","",VLOOKUP(A70,選手名!$A$2:$J$201,4))</f>
        <v>2</v>
      </c>
      <c r="K70" s="259">
        <f>IF(A70="","",VLOOKUP(A70,選手名!$A$2:$J$201,5))</f>
        <v>183</v>
      </c>
      <c r="L70" s="263">
        <f>IF(A70="","",VLOOKUP(A70,選手名!$A$2:$J$201,6))</f>
        <v>104</v>
      </c>
    </row>
    <row r="71" spans="1:12" ht="22.15" customHeight="1">
      <c r="A71" s="30">
        <v>74</v>
      </c>
      <c r="C71" s="5">
        <v>13</v>
      </c>
      <c r="D71" s="347"/>
      <c r="E71" s="326" t="str">
        <f>IF(A71="","",VLOOKUP(A71,選手名!$A$2:$J$201,7))</f>
        <v>市立岐阜商業高校</v>
      </c>
      <c r="F71" s="326" t="str">
        <f>IF(A71="","",VLOOKUP(A71,選手名!$A$2:$J$201,9))</f>
        <v>木村　雄</v>
      </c>
      <c r="G71" s="233" t="str">
        <f>IF(A71="","",VLOOKUP(A71,選手名!$A$2:$J$201,2))</f>
        <v>加藤</v>
      </c>
      <c r="H71" s="74"/>
      <c r="I71" s="235" t="str">
        <f>IF(A71="","",VLOOKUP(A71,選手名!$A$2:$J$201,3))</f>
        <v>暖仁</v>
      </c>
      <c r="J71" s="5">
        <f>IF(A71="","",VLOOKUP(A71,選手名!$A$2:$J$201,4))</f>
        <v>1</v>
      </c>
      <c r="K71" s="259">
        <f>IF(A71="","",VLOOKUP(A71,選手名!$A$2:$J$201,5))</f>
        <v>175</v>
      </c>
      <c r="L71" s="263">
        <f>IF(A71="","",VLOOKUP(A71,選手名!$A$2:$J$201,6))</f>
        <v>94</v>
      </c>
    </row>
    <row r="72" spans="1:12" ht="22.15" customHeight="1">
      <c r="A72" s="30">
        <v>82</v>
      </c>
      <c r="C72" s="5">
        <v>14</v>
      </c>
      <c r="D72" s="72"/>
      <c r="E72" s="326" t="str">
        <f>IF(A72="","",VLOOKUP(A72,選手名!$A$2:$J$201,7))</f>
        <v>郡上北高校</v>
      </c>
      <c r="F72" s="326" t="str">
        <f>IF(A72="","",VLOOKUP(A72,選手名!$A$2:$J$201,9))</f>
        <v>小森　豊文</v>
      </c>
      <c r="G72" s="233" t="str">
        <f>IF(A72="","",VLOOKUP(A72,選手名!$A$2:$J$201,2))</f>
        <v>岡田</v>
      </c>
      <c r="H72" s="74"/>
      <c r="I72" s="235" t="str">
        <f>IF(A72="","",VLOOKUP(A72,選手名!$A$2:$J$201,3))</f>
        <v>愛翔</v>
      </c>
      <c r="J72" s="5">
        <f>IF(A72="","",VLOOKUP(A72,選手名!$A$2:$J$201,4))</f>
        <v>3</v>
      </c>
      <c r="K72" s="259">
        <f>IF(A72="","",VLOOKUP(A72,選手名!$A$2:$J$201,5))</f>
        <v>172</v>
      </c>
      <c r="L72" s="263">
        <f>IF(A72="","",VLOOKUP(A72,選手名!$A$2:$J$201,6))</f>
        <v>96.5</v>
      </c>
    </row>
    <row r="73" spans="1:12" ht="22.15" customHeight="1">
      <c r="A73" s="30">
        <v>73</v>
      </c>
      <c r="C73" s="5">
        <v>15</v>
      </c>
      <c r="D73" s="72"/>
      <c r="E73" s="326" t="str">
        <f>IF(A73="","",VLOOKUP(A73,選手名!$A$2:$J$201,7))</f>
        <v>市立岐阜商業高校</v>
      </c>
      <c r="F73" s="326" t="str">
        <f>IF(A73="","",VLOOKUP(A73,選手名!$A$2:$J$201,9))</f>
        <v>木村　雄</v>
      </c>
      <c r="G73" s="233" t="str">
        <f>IF(A73="","",VLOOKUP(A73,選手名!$A$2:$J$201,2))</f>
        <v>篠田</v>
      </c>
      <c r="H73" s="74"/>
      <c r="I73" s="235" t="str">
        <f>IF(A73="","",VLOOKUP(A73,選手名!$A$2:$J$201,3))</f>
        <v>竜希</v>
      </c>
      <c r="J73" s="5">
        <f>IF(A73="","",VLOOKUP(A73,選手名!$A$2:$J$201,4))</f>
        <v>1</v>
      </c>
      <c r="K73" s="259">
        <f>IF(A73="","",VLOOKUP(A73,選手名!$A$2:$J$201,5))</f>
        <v>167</v>
      </c>
      <c r="L73" s="263">
        <f>IF(A73="","",VLOOKUP(A73,選手名!$A$2:$J$201,6))</f>
        <v>85</v>
      </c>
    </row>
    <row r="74" spans="1:12" ht="22.15" customHeight="1">
      <c r="A74" s="30">
        <v>67</v>
      </c>
      <c r="C74" s="13">
        <v>16</v>
      </c>
      <c r="D74" s="77"/>
      <c r="E74" s="328" t="str">
        <f>IF(A74="","",VLOOKUP(A74,選手名!$A$2:$J$201,7))</f>
        <v>岐阜農林高校</v>
      </c>
      <c r="F74" s="328" t="str">
        <f>IF(A74="","",VLOOKUP(A74,選手名!$A$2:$J$201,9))</f>
        <v>丸山　紘史</v>
      </c>
      <c r="G74" s="323" t="str">
        <f>IF(A74="","",VLOOKUP(A74,選手名!$A$2:$J$201,2))</f>
        <v>清水</v>
      </c>
      <c r="H74" s="79"/>
      <c r="I74" s="324" t="str">
        <f>IF(A74="","",VLOOKUP(A74,選手名!$A$2:$J$201,3))</f>
        <v>羽琉</v>
      </c>
      <c r="J74" s="13">
        <f>IF(A74="","",VLOOKUP(A74,選手名!$A$2:$J$201,4))</f>
        <v>1</v>
      </c>
      <c r="K74" s="260">
        <f>IF(A74="","",VLOOKUP(A74,選手名!$A$2:$J$201,5))</f>
        <v>178</v>
      </c>
      <c r="L74" s="264">
        <f>IF(A74="","",VLOOKUP(A74,選手名!$A$2:$J$201,6))</f>
        <v>103</v>
      </c>
    </row>
    <row r="75" spans="1:12" ht="42.95" customHeight="1"/>
    <row r="76" spans="1:12">
      <c r="F76" s="83"/>
    </row>
    <row r="77" spans="1:12">
      <c r="C77" s="88"/>
      <c r="D77" s="88"/>
      <c r="E77" s="88"/>
      <c r="F77" s="88"/>
      <c r="G77" s="88"/>
      <c r="H77" s="88"/>
      <c r="I77" s="88"/>
      <c r="J77" s="88"/>
      <c r="K77" s="88"/>
      <c r="L77" s="88"/>
    </row>
  </sheetData>
  <mergeCells count="8">
    <mergeCell ref="D62:D71"/>
    <mergeCell ref="C1:L1"/>
    <mergeCell ref="G3:I3"/>
    <mergeCell ref="G41:I41"/>
    <mergeCell ref="C39:L39"/>
    <mergeCell ref="D7:D16"/>
    <mergeCell ref="D24:D33"/>
    <mergeCell ref="D45:D54"/>
  </mergeCells>
  <phoneticPr fontId="2"/>
  <pageMargins left="0.59055118110236227" right="0" top="0.39370078740157483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J33"/>
  <sheetViews>
    <sheetView view="pageBreakPreview" zoomScale="60" zoomScaleNormal="100" workbookViewId="0">
      <selection activeCell="C30" sqref="C30"/>
    </sheetView>
  </sheetViews>
  <sheetFormatPr defaultRowHeight="13.5"/>
  <cols>
    <col min="2" max="2" width="5.625" customWidth="1"/>
    <col min="3" max="3" width="25.875" bestFit="1" customWidth="1"/>
    <col min="4" max="4" width="9.125" bestFit="1" customWidth="1"/>
    <col min="5" max="5" width="9.875" customWidth="1"/>
    <col min="6" max="6" width="25.875" bestFit="1" customWidth="1"/>
    <col min="7" max="7" width="9.125" bestFit="1" customWidth="1"/>
    <col min="9" max="9" width="17.875" bestFit="1" customWidth="1"/>
  </cols>
  <sheetData>
    <row r="2" spans="2:10" ht="28.5">
      <c r="B2" s="355" t="s">
        <v>219</v>
      </c>
      <c r="C2" s="355"/>
      <c r="D2" s="355"/>
      <c r="E2" s="355"/>
      <c r="F2" s="355"/>
      <c r="G2" s="355"/>
      <c r="H2" s="266"/>
    </row>
    <row r="4" spans="2:10" ht="17.25">
      <c r="B4" s="238" t="s">
        <v>220</v>
      </c>
    </row>
    <row r="6" spans="2:10" ht="33.6" customHeight="1">
      <c r="B6" s="239"/>
      <c r="C6" s="352" t="s">
        <v>221</v>
      </c>
      <c r="D6" s="353"/>
      <c r="E6" s="251" t="s">
        <v>222</v>
      </c>
      <c r="F6" s="353" t="s">
        <v>223</v>
      </c>
      <c r="G6" s="354"/>
      <c r="I6" s="160" t="s">
        <v>224</v>
      </c>
      <c r="J6" s="160" t="s">
        <v>225</v>
      </c>
    </row>
    <row r="7" spans="2:10" ht="33.6" customHeight="1">
      <c r="B7" s="240" t="s">
        <v>226</v>
      </c>
      <c r="C7" s="126" t="s">
        <v>227</v>
      </c>
      <c r="D7" s="278" t="str">
        <f>IF(C7="","",VLOOKUP(C7,$I$6:$J$23,2,0))</f>
        <v>静岡</v>
      </c>
      <c r="E7" s="251" t="s">
        <v>222</v>
      </c>
      <c r="F7" s="251" t="s">
        <v>228</v>
      </c>
      <c r="G7" s="279" t="str">
        <f>IF(F7="","",VLOOKUP(F7,$I$6:$J$23,2,0))</f>
        <v>岐阜</v>
      </c>
      <c r="I7" s="160" t="s">
        <v>229</v>
      </c>
      <c r="J7" s="160" t="s">
        <v>225</v>
      </c>
    </row>
    <row r="8" spans="2:10" ht="33.6" customHeight="1">
      <c r="B8" s="240" t="s">
        <v>230</v>
      </c>
      <c r="C8" s="126" t="s">
        <v>224</v>
      </c>
      <c r="D8" s="278" t="str">
        <f t="shared" ref="D8:D12" si="0">IF(C8="","",VLOOKUP(C8,$I$6:$J$23,2,0))</f>
        <v>三重</v>
      </c>
      <c r="E8" s="251" t="s">
        <v>222</v>
      </c>
      <c r="F8" s="251" t="s">
        <v>231</v>
      </c>
      <c r="G8" s="279" t="str">
        <f t="shared" ref="G8:G12" si="1">IF(F8="","",VLOOKUP(F8,$I$6:$J$23,2,0))</f>
        <v>岐阜</v>
      </c>
      <c r="I8" s="160" t="str">
        <f>団体選手名簿!G$22</f>
        <v/>
      </c>
      <c r="J8" s="160" t="s">
        <v>225</v>
      </c>
    </row>
    <row r="9" spans="2:10" ht="33.6" customHeight="1">
      <c r="B9" s="240" t="s">
        <v>232</v>
      </c>
      <c r="C9" s="126" t="s">
        <v>233</v>
      </c>
      <c r="D9" s="278" t="str">
        <f t="shared" si="0"/>
        <v>静岡</v>
      </c>
      <c r="E9" s="251" t="s">
        <v>222</v>
      </c>
      <c r="F9" s="251" t="s">
        <v>229</v>
      </c>
      <c r="G9" s="279" t="str">
        <f t="shared" si="1"/>
        <v>三重</v>
      </c>
      <c r="I9" s="160" t="str">
        <f>団体選手名簿!G$30</f>
        <v/>
      </c>
      <c r="J9" s="160" t="s">
        <v>225</v>
      </c>
    </row>
    <row r="10" spans="2:10" ht="33.6" customHeight="1">
      <c r="B10" s="240" t="s">
        <v>234</v>
      </c>
      <c r="C10" s="126" t="s">
        <v>235</v>
      </c>
      <c r="D10" s="278" t="str">
        <f t="shared" si="0"/>
        <v>静岡</v>
      </c>
      <c r="E10" s="251" t="s">
        <v>222</v>
      </c>
      <c r="F10" s="251" t="s">
        <v>236</v>
      </c>
      <c r="G10" s="279" t="str">
        <f t="shared" si="1"/>
        <v>静岡</v>
      </c>
      <c r="I10" s="160" t="s">
        <v>237</v>
      </c>
      <c r="J10" s="160" t="s">
        <v>238</v>
      </c>
    </row>
    <row r="11" spans="2:10" ht="33.950000000000003" customHeight="1">
      <c r="B11" s="240" t="s">
        <v>239</v>
      </c>
      <c r="C11" s="126" t="s">
        <v>237</v>
      </c>
      <c r="D11" s="278" t="str">
        <f t="shared" si="0"/>
        <v>愛知</v>
      </c>
      <c r="E11" s="251" t="s">
        <v>222</v>
      </c>
      <c r="F11" s="251" t="s">
        <v>240</v>
      </c>
      <c r="G11" s="279" t="str">
        <f t="shared" si="1"/>
        <v>岐阜</v>
      </c>
      <c r="I11" s="160" t="str">
        <f>団体選手名簿!Q$14</f>
        <v/>
      </c>
      <c r="J11" s="160" t="s">
        <v>238</v>
      </c>
    </row>
    <row r="12" spans="2:10" ht="33.950000000000003" customHeight="1">
      <c r="B12" s="240" t="s">
        <v>241</v>
      </c>
      <c r="C12" s="126" t="s">
        <v>242</v>
      </c>
      <c r="D12" s="278" t="str">
        <f t="shared" si="0"/>
        <v>岐阜</v>
      </c>
      <c r="E12" s="251" t="s">
        <v>222</v>
      </c>
      <c r="F12" s="251" t="s">
        <v>243</v>
      </c>
      <c r="G12" s="279">
        <f t="shared" si="1"/>
        <v>0</v>
      </c>
      <c r="I12" s="160" t="str">
        <f>団体選手名簿!Q$22</f>
        <v/>
      </c>
      <c r="J12" s="160" t="s">
        <v>238</v>
      </c>
    </row>
    <row r="13" spans="2:10">
      <c r="I13" s="160" t="str">
        <f>団体選手名簿!Q$30</f>
        <v/>
      </c>
      <c r="J13" s="160" t="s">
        <v>238</v>
      </c>
    </row>
    <row r="14" spans="2:10" ht="17.25">
      <c r="B14" s="238" t="s">
        <v>244</v>
      </c>
      <c r="I14" s="160" t="s">
        <v>227</v>
      </c>
      <c r="J14" s="160" t="s">
        <v>245</v>
      </c>
    </row>
    <row r="15" spans="2:10">
      <c r="I15" s="160" t="s">
        <v>236</v>
      </c>
      <c r="J15" s="160" t="s">
        <v>245</v>
      </c>
    </row>
    <row r="16" spans="2:10" ht="34.5" customHeight="1">
      <c r="B16" s="239"/>
      <c r="C16" s="352" t="s">
        <v>221</v>
      </c>
      <c r="D16" s="353"/>
      <c r="E16" s="251" t="s">
        <v>222</v>
      </c>
      <c r="F16" s="353" t="s">
        <v>223</v>
      </c>
      <c r="G16" s="354"/>
      <c r="I16" s="160" t="s">
        <v>235</v>
      </c>
      <c r="J16" s="160" t="s">
        <v>245</v>
      </c>
    </row>
    <row r="17" spans="2:10" ht="34.5" customHeight="1">
      <c r="B17" s="240" t="s">
        <v>226</v>
      </c>
      <c r="C17" s="126" t="s">
        <v>224</v>
      </c>
      <c r="D17" s="278" t="str">
        <f t="shared" ref="D17:D22" si="2">IF(C17="","",VLOOKUP(C17,$I$6:$J$23,2,0))</f>
        <v>三重</v>
      </c>
      <c r="E17" s="251" t="s">
        <v>222</v>
      </c>
      <c r="F17" s="251" t="s">
        <v>233</v>
      </c>
      <c r="G17" s="279" t="str">
        <f t="shared" ref="G17:G22" si="3">IF(F17="","",VLOOKUP(F17,$I$6:$J$23,2,0))</f>
        <v>静岡</v>
      </c>
      <c r="I17" s="160" t="s">
        <v>233</v>
      </c>
      <c r="J17" s="160" t="s">
        <v>245</v>
      </c>
    </row>
    <row r="18" spans="2:10" ht="34.5" customHeight="1">
      <c r="B18" s="240" t="s">
        <v>230</v>
      </c>
      <c r="C18" s="126" t="s">
        <v>237</v>
      </c>
      <c r="D18" s="278" t="str">
        <f t="shared" si="2"/>
        <v>愛知</v>
      </c>
      <c r="E18" s="251" t="s">
        <v>222</v>
      </c>
      <c r="F18" s="251" t="s">
        <v>228</v>
      </c>
      <c r="G18" s="279" t="str">
        <f t="shared" si="3"/>
        <v>岐阜</v>
      </c>
      <c r="I18" s="160" t="s">
        <v>242</v>
      </c>
      <c r="J18" s="160" t="s">
        <v>246</v>
      </c>
    </row>
    <row r="19" spans="2:10" ht="34.5" customHeight="1">
      <c r="B19" s="240" t="s">
        <v>232</v>
      </c>
      <c r="C19" s="126" t="s">
        <v>235</v>
      </c>
      <c r="D19" s="278" t="str">
        <f t="shared" si="2"/>
        <v>静岡</v>
      </c>
      <c r="E19" s="251" t="s">
        <v>222</v>
      </c>
      <c r="F19" s="251" t="s">
        <v>231</v>
      </c>
      <c r="G19" s="279" t="str">
        <f t="shared" si="3"/>
        <v>岐阜</v>
      </c>
      <c r="I19" s="160" t="s">
        <v>231</v>
      </c>
      <c r="J19" s="160" t="s">
        <v>246</v>
      </c>
    </row>
    <row r="20" spans="2:10" ht="34.5" customHeight="1">
      <c r="B20" s="240" t="s">
        <v>234</v>
      </c>
      <c r="C20" s="126" t="s">
        <v>240</v>
      </c>
      <c r="D20" s="278" t="str">
        <f t="shared" si="2"/>
        <v>岐阜</v>
      </c>
      <c r="E20" s="251" t="s">
        <v>222</v>
      </c>
      <c r="F20" s="251" t="s">
        <v>229</v>
      </c>
      <c r="G20" s="279" t="str">
        <f t="shared" si="3"/>
        <v>三重</v>
      </c>
      <c r="I20" s="160" t="s">
        <v>240</v>
      </c>
      <c r="J20" s="160" t="s">
        <v>246</v>
      </c>
    </row>
    <row r="21" spans="2:10" ht="34.5" customHeight="1">
      <c r="B21" s="240" t="s">
        <v>239</v>
      </c>
      <c r="C21" s="126" t="s">
        <v>242</v>
      </c>
      <c r="D21" s="278" t="str">
        <f t="shared" si="2"/>
        <v>岐阜</v>
      </c>
      <c r="E21" s="251" t="s">
        <v>222</v>
      </c>
      <c r="F21" s="251" t="s">
        <v>236</v>
      </c>
      <c r="G21" s="279" t="str">
        <f t="shared" si="3"/>
        <v>静岡</v>
      </c>
      <c r="I21" s="160" t="s">
        <v>228</v>
      </c>
      <c r="J21" s="160" t="s">
        <v>246</v>
      </c>
    </row>
    <row r="22" spans="2:10" ht="33.950000000000003" customHeight="1">
      <c r="B22" s="240" t="s">
        <v>241</v>
      </c>
      <c r="C22" s="126" t="s">
        <v>227</v>
      </c>
      <c r="D22" s="278" t="str">
        <f t="shared" si="2"/>
        <v>静岡</v>
      </c>
      <c r="E22" s="251" t="s">
        <v>222</v>
      </c>
      <c r="F22" s="251" t="s">
        <v>243</v>
      </c>
      <c r="G22" s="279">
        <f t="shared" si="3"/>
        <v>0</v>
      </c>
      <c r="I22" s="160"/>
      <c r="J22" s="160" t="s">
        <v>246</v>
      </c>
    </row>
    <row r="23" spans="2:10" ht="27.95" customHeight="1">
      <c r="I23" s="160" t="s">
        <v>243</v>
      </c>
      <c r="J23" s="160"/>
    </row>
    <row r="24" spans="2:10" ht="17.25">
      <c r="B24" s="238" t="s">
        <v>247</v>
      </c>
    </row>
    <row r="26" spans="2:10" ht="33.950000000000003" customHeight="1">
      <c r="B26" s="239"/>
      <c r="C26" s="352" t="s">
        <v>221</v>
      </c>
      <c r="D26" s="353"/>
      <c r="E26" s="251" t="s">
        <v>222</v>
      </c>
      <c r="F26" s="353" t="s">
        <v>223</v>
      </c>
      <c r="G26" s="354"/>
    </row>
    <row r="27" spans="2:10" ht="33.950000000000003" customHeight="1">
      <c r="B27" s="240" t="s">
        <v>226</v>
      </c>
      <c r="C27" s="126" t="s">
        <v>237</v>
      </c>
      <c r="D27" s="278" t="str">
        <f t="shared" ref="D27:D32" si="4">IF(C27="","",VLOOKUP(C27,$I$6:$J$23,2,0))</f>
        <v>愛知</v>
      </c>
      <c r="E27" s="251" t="s">
        <v>222</v>
      </c>
      <c r="F27" s="251" t="s">
        <v>235</v>
      </c>
      <c r="G27" s="279" t="str">
        <f t="shared" ref="G27:G32" si="5">IF(F27="","",VLOOKUP(F27,$I$6:$J$23,2,0))</f>
        <v>静岡</v>
      </c>
    </row>
    <row r="28" spans="2:10" ht="33.950000000000003" customHeight="1">
      <c r="B28" s="240" t="s">
        <v>230</v>
      </c>
      <c r="C28" s="126" t="s">
        <v>242</v>
      </c>
      <c r="D28" s="278" t="str">
        <f t="shared" si="4"/>
        <v>岐阜</v>
      </c>
      <c r="E28" s="251" t="s">
        <v>222</v>
      </c>
      <c r="F28" s="251" t="s">
        <v>233</v>
      </c>
      <c r="G28" s="279" t="str">
        <f>IF(F28="","",VLOOKUP(F28,$I$6:$J$23,2,0))</f>
        <v>静岡</v>
      </c>
    </row>
    <row r="29" spans="2:10" ht="33.950000000000003" customHeight="1">
      <c r="B29" s="240" t="s">
        <v>232</v>
      </c>
      <c r="C29" s="126" t="s">
        <v>240</v>
      </c>
      <c r="D29" s="278" t="str">
        <f t="shared" si="4"/>
        <v>岐阜</v>
      </c>
      <c r="E29" s="251" t="s">
        <v>222</v>
      </c>
      <c r="F29" s="251" t="s">
        <v>228</v>
      </c>
      <c r="G29" s="279" t="str">
        <f>IF(F29="","",VLOOKUP(F29,$I$6:$J$23,2,0))</f>
        <v>岐阜</v>
      </c>
    </row>
    <row r="30" spans="2:10" ht="33.950000000000003" customHeight="1">
      <c r="B30" s="240" t="s">
        <v>234</v>
      </c>
      <c r="C30" s="126" t="s">
        <v>236</v>
      </c>
      <c r="D30" s="278" t="str">
        <f t="shared" si="4"/>
        <v>静岡</v>
      </c>
      <c r="E30" s="251" t="s">
        <v>222</v>
      </c>
      <c r="F30" s="251" t="s">
        <v>231</v>
      </c>
      <c r="G30" s="279" t="str">
        <f t="shared" si="5"/>
        <v>岐阜</v>
      </c>
    </row>
    <row r="31" spans="2:10" ht="33.950000000000003" customHeight="1">
      <c r="B31" s="240" t="s">
        <v>239</v>
      </c>
      <c r="C31" s="126" t="s">
        <v>227</v>
      </c>
      <c r="D31" s="278" t="str">
        <f t="shared" si="4"/>
        <v>静岡</v>
      </c>
      <c r="E31" s="251" t="s">
        <v>222</v>
      </c>
      <c r="F31" s="251" t="s">
        <v>229</v>
      </c>
      <c r="G31" s="279" t="str">
        <f t="shared" si="5"/>
        <v>三重</v>
      </c>
    </row>
    <row r="32" spans="2:10" ht="33.950000000000003" customHeight="1">
      <c r="B32" s="240" t="s">
        <v>241</v>
      </c>
      <c r="C32" s="126" t="s">
        <v>224</v>
      </c>
      <c r="D32" s="278" t="str">
        <f t="shared" si="4"/>
        <v>三重</v>
      </c>
      <c r="E32" s="251" t="s">
        <v>222</v>
      </c>
      <c r="F32" s="251" t="s">
        <v>243</v>
      </c>
      <c r="G32" s="279">
        <f t="shared" si="5"/>
        <v>0</v>
      </c>
    </row>
    <row r="33" ht="27.95" customHeight="1"/>
  </sheetData>
  <mergeCells count="7">
    <mergeCell ref="C26:D26"/>
    <mergeCell ref="F26:G26"/>
    <mergeCell ref="B2:G2"/>
    <mergeCell ref="C6:D6"/>
    <mergeCell ref="F6:G6"/>
    <mergeCell ref="C16:D16"/>
    <mergeCell ref="F16:G16"/>
  </mergeCells>
  <phoneticPr fontId="2"/>
  <conditionalFormatting sqref="D18:D22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D27:D32">
    <cfRule type="iconSet" priority="1">
      <iconSet iconSet="3Arrows">
        <cfvo type="percent" val="0"/>
        <cfvo type="percent" val="33"/>
        <cfvo type="percent" val="67"/>
      </iconSet>
    </cfRule>
  </conditionalFormatting>
  <dataValidations count="1">
    <dataValidation type="list" allowBlank="1" showInputMessage="1" showErrorMessage="1" sqref="C7:C12 F7:F12 C27:C32 C17:C22 F17:F22 F27:F32" xr:uid="{5026C133-D308-4B5F-898A-FF674013DB24}">
      <formula1>$I$6:$I$23</formula1>
    </dataValidation>
  </dataValidations>
  <printOptions horizontalCentered="1"/>
  <pageMargins left="0.51181102362204722" right="0.70866141732283472" top="0.74803149606299213" bottom="0.74803149606299213" header="0.31496062992125984" footer="0.31496062992125984"/>
  <pageSetup paperSize="9" scale="8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C1:BA125"/>
  <sheetViews>
    <sheetView showGridLines="0" view="pageBreakPreview" topLeftCell="A5" zoomScale="85" zoomScaleNormal="85" zoomScaleSheetLayoutView="85" workbookViewId="0">
      <selection activeCell="Y25" sqref="Y25:AC25"/>
    </sheetView>
  </sheetViews>
  <sheetFormatPr defaultColWidth="9" defaultRowHeight="13.5"/>
  <cols>
    <col min="1" max="2" width="9" style="1"/>
    <col min="3" max="3" width="3.625" style="1" customWidth="1"/>
    <col min="4" max="4" width="2.625" style="1" customWidth="1"/>
    <col min="5" max="5" width="5.25" style="1" customWidth="1"/>
    <col min="6" max="6" width="21.625" style="1" customWidth="1"/>
    <col min="7" max="7" width="6.625" style="1" customWidth="1"/>
    <col min="8" max="13" width="7.25" style="1" customWidth="1"/>
    <col min="14" max="14" width="2.875" style="1" customWidth="1"/>
    <col min="15" max="15" width="2.625" style="1" customWidth="1"/>
    <col min="16" max="16" width="3.625" style="1" customWidth="1"/>
    <col min="17" max="17" width="2.625" style="1" customWidth="1"/>
    <col min="18" max="18" width="9" style="1"/>
    <col min="19" max="20" width="3.625" style="1" customWidth="1"/>
    <col min="21" max="23" width="2.625" style="1" customWidth="1"/>
    <col min="24" max="24" width="1.625" style="1" customWidth="1"/>
    <col min="25" max="25" width="4.625" style="1" customWidth="1"/>
    <col min="26" max="26" width="2.625" style="1" customWidth="1"/>
    <col min="27" max="27" width="1.625" style="1" customWidth="1"/>
    <col min="28" max="28" width="7.625" style="1" customWidth="1"/>
    <col min="29" max="29" width="2.625" style="1" customWidth="1"/>
    <col min="30" max="30" width="10.625" style="1" customWidth="1"/>
    <col min="31" max="31" width="1.625" style="1" customWidth="1"/>
    <col min="32" max="32" width="7.625" style="1" customWidth="1"/>
    <col min="33" max="34" width="2.625" style="1" customWidth="1"/>
    <col min="35" max="35" width="4.625" style="1" customWidth="1"/>
    <col min="36" max="36" width="1.625" style="1" customWidth="1"/>
    <col min="37" max="37" width="4.625" style="1" customWidth="1"/>
    <col min="38" max="38" width="2.625" style="1" customWidth="1"/>
    <col min="39" max="39" width="1.625" style="1" customWidth="1"/>
    <col min="40" max="40" width="7.625" style="1" customWidth="1"/>
    <col min="41" max="41" width="2.625" style="1" customWidth="1"/>
    <col min="42" max="42" width="10.625" style="1" customWidth="1"/>
    <col min="43" max="43" width="1.625" style="1" customWidth="1"/>
    <col min="44" max="44" width="7.625" style="1" customWidth="1"/>
    <col min="45" max="46" width="2.625" style="1" customWidth="1"/>
    <col min="47" max="47" width="4.625" style="1" customWidth="1"/>
    <col min="48" max="48" width="1.625" style="1" customWidth="1"/>
    <col min="49" max="50" width="3.625" style="1" customWidth="1"/>
    <col min="51" max="55" width="2.625" style="1" customWidth="1"/>
    <col min="56" max="56" width="9" style="1"/>
    <col min="57" max="57" width="9.75" style="1" customWidth="1"/>
    <col min="58" max="16384" width="9" style="1"/>
  </cols>
  <sheetData>
    <row r="1" spans="3:47" ht="124.5" customHeight="1">
      <c r="E1" s="389" t="s">
        <v>248</v>
      </c>
      <c r="F1" s="389"/>
      <c r="G1" s="389"/>
      <c r="H1" s="389"/>
      <c r="I1" s="389"/>
      <c r="J1" s="389"/>
      <c r="K1" s="389"/>
      <c r="L1" s="389"/>
      <c r="M1" s="389"/>
      <c r="N1" s="176"/>
    </row>
    <row r="2" spans="3:47" ht="15" customHeight="1" thickBot="1">
      <c r="E2" s="16"/>
      <c r="F2" s="16"/>
      <c r="G2" s="16"/>
      <c r="H2" s="16"/>
      <c r="I2" s="16"/>
      <c r="J2" s="16"/>
      <c r="K2" s="16"/>
      <c r="L2" s="16"/>
      <c r="M2" s="16"/>
    </row>
    <row r="3" spans="3:47" ht="54.95" customHeight="1" thickBot="1">
      <c r="E3" s="399" t="s">
        <v>249</v>
      </c>
      <c r="F3" s="400"/>
      <c r="G3" s="400"/>
      <c r="H3" s="273">
        <v>1</v>
      </c>
      <c r="I3" s="274">
        <v>2</v>
      </c>
      <c r="J3" s="275">
        <v>3</v>
      </c>
      <c r="K3" s="274" t="s">
        <v>250</v>
      </c>
      <c r="L3" s="276" t="s">
        <v>251</v>
      </c>
      <c r="M3" s="277" t="s">
        <v>252</v>
      </c>
      <c r="N3" s="195"/>
    </row>
    <row r="4" spans="3:47" ht="54.6" customHeight="1">
      <c r="C4" s="29">
        <v>1</v>
      </c>
      <c r="E4" s="181">
        <v>1</v>
      </c>
      <c r="F4" s="280" t="str">
        <f>IF(C4="","",VLOOKUP(C4,選手名!$A$2:$L$201,7))</f>
        <v>宇治山田商業高校</v>
      </c>
      <c r="G4" s="281" t="str">
        <f>IF(C4="","",VLOOKUP(C4,選手名!$A$2:$L$201,8))</f>
        <v>三重</v>
      </c>
      <c r="H4" s="182"/>
      <c r="I4" s="183"/>
      <c r="J4" s="184"/>
      <c r="K4" s="183"/>
      <c r="L4" s="184"/>
      <c r="M4" s="202" t="str">
        <f t="shared" ref="M4:M13" si="0">IF(L4="","",RANK(L4,$L$4:$L$13))</f>
        <v/>
      </c>
      <c r="N4" s="180"/>
      <c r="P4" s="55"/>
    </row>
    <row r="5" spans="3:47" ht="54.6" customHeight="1">
      <c r="C5" s="29">
        <v>9</v>
      </c>
      <c r="E5" s="178">
        <v>2</v>
      </c>
      <c r="F5" s="282" t="str">
        <f>IF(C5="","",VLOOKUP(C5,選手名!$A$2:$L$201,7))</f>
        <v>明野高校</v>
      </c>
      <c r="G5" s="283" t="str">
        <f>IF(C5="","",VLOOKUP(C5,選手名!$A$2:$L$201,8))</f>
        <v>三重</v>
      </c>
      <c r="H5" s="185"/>
      <c r="I5" s="186"/>
      <c r="J5" s="187"/>
      <c r="K5" s="194"/>
      <c r="L5" s="187"/>
      <c r="M5" s="201" t="str">
        <f t="shared" si="0"/>
        <v/>
      </c>
      <c r="N5" s="180"/>
      <c r="P5" s="55"/>
    </row>
    <row r="6" spans="3:47" ht="54.6" customHeight="1">
      <c r="C6" s="29">
        <v>19</v>
      </c>
      <c r="E6" s="178">
        <v>3</v>
      </c>
      <c r="F6" s="282" t="str">
        <f>IF(C6="","",VLOOKUP(C6,選手名!$A$2:$L$201,7))</f>
        <v>愛工大名電高校</v>
      </c>
      <c r="G6" s="283" t="str">
        <f>IF(C6="","",VLOOKUP(C6,選手名!$A$2:$L$201,8))</f>
        <v>愛知</v>
      </c>
      <c r="H6" s="185"/>
      <c r="I6" s="186"/>
      <c r="J6" s="188"/>
      <c r="K6" s="194"/>
      <c r="L6" s="187"/>
      <c r="M6" s="201" t="str">
        <f t="shared" si="0"/>
        <v/>
      </c>
      <c r="N6" s="180"/>
      <c r="P6" s="55"/>
    </row>
    <row r="7" spans="3:47" ht="54.6" customHeight="1">
      <c r="C7" s="29">
        <v>29</v>
      </c>
      <c r="E7" s="181">
        <v>4</v>
      </c>
      <c r="F7" s="280" t="str">
        <f>IF(C7="","",VLOOKUP(C7,選手名!$A$2:$L$201,7))</f>
        <v>飛龍高校</v>
      </c>
      <c r="G7" s="281" t="str">
        <f>IF(C7="","",VLOOKUP(C7,選手名!$A$2:$L$201,8))</f>
        <v>静岡</v>
      </c>
      <c r="H7" s="185"/>
      <c r="I7" s="186"/>
      <c r="J7" s="188"/>
      <c r="K7" s="186"/>
      <c r="L7" s="187"/>
      <c r="M7" s="202" t="str">
        <f t="shared" si="0"/>
        <v/>
      </c>
      <c r="N7" s="180"/>
      <c r="P7" s="55"/>
    </row>
    <row r="8" spans="3:47" ht="54.6" customHeight="1">
      <c r="C8" s="29">
        <v>38</v>
      </c>
      <c r="E8" s="178">
        <v>5</v>
      </c>
      <c r="F8" s="282" t="str">
        <f>IF(C8="","",VLOOKUP(C8,選手名!$A$2:$L$201,7))</f>
        <v>富士宮北高校</v>
      </c>
      <c r="G8" s="283" t="str">
        <f>IF(C8="","",VLOOKUP(C8,選手名!$A$2:$L$201,8))</f>
        <v>静岡</v>
      </c>
      <c r="H8" s="185"/>
      <c r="I8" s="186"/>
      <c r="J8" s="188"/>
      <c r="K8" s="186"/>
      <c r="L8" s="188"/>
      <c r="M8" s="201" t="str">
        <f t="shared" si="0"/>
        <v/>
      </c>
      <c r="N8" s="2"/>
    </row>
    <row r="9" spans="3:47" ht="54.6" customHeight="1">
      <c r="C9" s="29">
        <v>45</v>
      </c>
      <c r="E9" s="178">
        <v>6</v>
      </c>
      <c r="F9" s="280" t="str">
        <f>IF(C9="","",VLOOKUP(C9,選手名!$A$2:$L$201,7))</f>
        <v>焼津水産高校</v>
      </c>
      <c r="G9" s="281" t="str">
        <f>IF(C9="","",VLOOKUP(C9,選手名!$A$2:$L$201,8))</f>
        <v>静岡</v>
      </c>
      <c r="H9" s="185"/>
      <c r="I9" s="186"/>
      <c r="J9" s="188"/>
      <c r="K9" s="186"/>
      <c r="L9" s="188"/>
      <c r="M9" s="201" t="str">
        <f t="shared" si="0"/>
        <v/>
      </c>
      <c r="N9" s="2"/>
    </row>
    <row r="10" spans="3:47" ht="54.6" customHeight="1">
      <c r="C10" s="29">
        <v>50</v>
      </c>
      <c r="E10" s="178">
        <v>7</v>
      </c>
      <c r="F10" s="282" t="str">
        <f>IF(C10="","",VLOOKUP(C10,選手名!$A$2:$L$201,7))</f>
        <v>富岳館高校</v>
      </c>
      <c r="G10" s="283" t="str">
        <f>IF(C10="","",VLOOKUP(C10,選手名!$A$2:$L$201,8))</f>
        <v>静岡</v>
      </c>
      <c r="H10" s="189"/>
      <c r="I10" s="190"/>
      <c r="J10" s="187"/>
      <c r="K10" s="194"/>
      <c r="L10" s="187"/>
      <c r="M10" s="201" t="str">
        <f t="shared" si="0"/>
        <v/>
      </c>
      <c r="N10" s="180"/>
      <c r="P10" s="55"/>
    </row>
    <row r="11" spans="3:47" ht="54.6" customHeight="1">
      <c r="C11" s="29">
        <v>63</v>
      </c>
      <c r="E11" s="181">
        <v>8</v>
      </c>
      <c r="F11" s="280" t="str">
        <f>IF(C11="","",VLOOKUP(C11,選手名!$A$2:$L$201,7))</f>
        <v>岐阜農林高校</v>
      </c>
      <c r="G11" s="281" t="str">
        <f>IF(C11="","",VLOOKUP(C11,選手名!$A$2:$L$201,8))</f>
        <v>岐阜</v>
      </c>
      <c r="H11" s="191"/>
      <c r="I11" s="192"/>
      <c r="J11" s="184"/>
      <c r="K11" s="183"/>
      <c r="L11" s="184"/>
      <c r="M11" s="202" t="str">
        <f t="shared" si="0"/>
        <v/>
      </c>
      <c r="N11" s="180"/>
      <c r="P11" s="55"/>
    </row>
    <row r="12" spans="3:47" ht="54.6" customHeight="1">
      <c r="C12" s="29">
        <v>70</v>
      </c>
      <c r="E12" s="181">
        <v>9</v>
      </c>
      <c r="F12" s="280" t="str">
        <f>IF(C12="","",VLOOKUP(C12,選手名!$A$2:$L$201,7))</f>
        <v>市立岐阜商業高校</v>
      </c>
      <c r="G12" s="281" t="str">
        <f>IF(C12="","",VLOOKUP(C12,選手名!$A$2:$L$201,8))</f>
        <v>岐阜</v>
      </c>
      <c r="H12" s="191"/>
      <c r="I12" s="192"/>
      <c r="J12" s="193"/>
      <c r="K12" s="183"/>
      <c r="L12" s="184"/>
      <c r="M12" s="202" t="str">
        <f t="shared" si="0"/>
        <v/>
      </c>
      <c r="N12" s="180"/>
      <c r="P12" s="55"/>
    </row>
    <row r="13" spans="3:47" ht="54.6" customHeight="1">
      <c r="C13" s="29">
        <v>75</v>
      </c>
      <c r="E13" s="178">
        <v>10</v>
      </c>
      <c r="F13" s="282" t="str">
        <f>IF(C13="","",VLOOKUP(C13,選手名!$A$2:$L$201,7))</f>
        <v>大垣日大高校</v>
      </c>
      <c r="G13" s="283" t="str">
        <f>IF(C13="","",VLOOKUP(C13,選手名!$A$2:$L$201,8))</f>
        <v>岐阜</v>
      </c>
      <c r="H13" s="185"/>
      <c r="I13" s="313"/>
      <c r="J13" s="188"/>
      <c r="K13" s="194"/>
      <c r="L13" s="187"/>
      <c r="M13" s="201" t="str">
        <f t="shared" si="0"/>
        <v/>
      </c>
      <c r="N13" s="180"/>
      <c r="P13" s="55"/>
    </row>
    <row r="14" spans="3:47" ht="54.95" customHeight="1" thickBot="1">
      <c r="C14" s="29">
        <v>79</v>
      </c>
      <c r="E14" s="304">
        <v>11</v>
      </c>
      <c r="F14" s="305" t="str">
        <f>IF(C14="","",VLOOKUP(C14,選手名!$A$2:$L$201,7))</f>
        <v>郡上北高校</v>
      </c>
      <c r="G14" s="306" t="str">
        <f>IF(C14="","",VLOOKUP(C14,選手名!$A$2:$L$201,8))</f>
        <v>岐阜</v>
      </c>
      <c r="H14" s="307"/>
      <c r="I14" s="308"/>
      <c r="J14" s="309"/>
      <c r="K14" s="310"/>
      <c r="L14" s="311"/>
      <c r="M14" s="312" t="str">
        <f t="shared" ref="M14" si="1">IF(L14="","",RANK(L14,$L$4:$L$13))</f>
        <v/>
      </c>
    </row>
    <row r="15" spans="3:47" ht="32.25" customHeight="1">
      <c r="E15" s="403"/>
      <c r="F15" s="404"/>
      <c r="G15" s="404"/>
      <c r="H15" s="404"/>
      <c r="I15" s="87"/>
      <c r="J15" s="88"/>
      <c r="K15" s="88"/>
      <c r="L15" s="88"/>
      <c r="M15" s="88"/>
      <c r="N15" s="88"/>
      <c r="O15" s="88"/>
      <c r="P15" s="88"/>
    </row>
    <row r="16" spans="3:47" ht="18" customHeight="1">
      <c r="E16" s="390"/>
      <c r="F16" s="390"/>
      <c r="G16" s="390"/>
      <c r="H16" s="390"/>
      <c r="I16" s="405"/>
      <c r="J16" s="162"/>
      <c r="K16" s="390"/>
      <c r="L16" s="390"/>
      <c r="M16" s="390"/>
      <c r="N16" s="390"/>
      <c r="O16" s="390"/>
      <c r="P16" s="390"/>
      <c r="Y16" s="391" t="s">
        <v>253</v>
      </c>
      <c r="Z16" s="391"/>
      <c r="AA16" s="391"/>
      <c r="AB16" s="391"/>
      <c r="AC16" s="87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</row>
    <row r="17" spans="5:53" ht="15.95" customHeight="1" thickBot="1">
      <c r="E17" s="2"/>
      <c r="F17" s="406"/>
      <c r="G17" s="406"/>
      <c r="H17" s="406"/>
      <c r="I17" s="405"/>
      <c r="J17" s="162"/>
      <c r="K17" s="162"/>
      <c r="L17" s="406"/>
      <c r="M17" s="406"/>
      <c r="N17" s="406"/>
      <c r="O17" s="406"/>
      <c r="P17" s="2"/>
      <c r="U17" s="42"/>
      <c r="V17" s="16"/>
      <c r="W17" s="16"/>
      <c r="Y17" s="356" t="str">
        <f>IF(団体予選組合せ!C7="","",団体予選組合せ!C7)</f>
        <v>飛龍高校</v>
      </c>
      <c r="Z17" s="357"/>
      <c r="AA17" s="357"/>
      <c r="AB17" s="357"/>
      <c r="AC17" s="376"/>
      <c r="AD17" s="89">
        <v>1</v>
      </c>
      <c r="AE17" s="356" t="str">
        <f>IF(団体予選組合せ!F7="","",団体予選組合せ!F7)</f>
        <v>郡上北高校</v>
      </c>
      <c r="AF17" s="357"/>
      <c r="AG17" s="357"/>
      <c r="AH17" s="357"/>
      <c r="AI17" s="376"/>
      <c r="AJ17" s="91"/>
      <c r="AK17" s="356" t="str">
        <f>IF(団体予選組合せ!C8="","",団体予選組合せ!C8)</f>
        <v>宇治山田商業高校</v>
      </c>
      <c r="AL17" s="357"/>
      <c r="AM17" s="357"/>
      <c r="AN17" s="357"/>
      <c r="AO17" s="376"/>
      <c r="AP17" s="89">
        <v>2</v>
      </c>
      <c r="AQ17" s="356" t="str">
        <f>IF(団体予選組合せ!F8="","",団体予選組合せ!F8)</f>
        <v>市立岐阜商業高校</v>
      </c>
      <c r="AR17" s="357"/>
      <c r="AS17" s="357"/>
      <c r="AT17" s="357"/>
      <c r="AU17" s="358"/>
      <c r="AY17" s="42"/>
      <c r="AZ17" s="16"/>
      <c r="BA17" s="16"/>
    </row>
    <row r="18" spans="5:53" ht="15.95" customHeight="1" thickBot="1">
      <c r="E18" s="2"/>
      <c r="F18" s="2"/>
      <c r="G18" s="2"/>
      <c r="H18" s="162"/>
      <c r="I18" s="174"/>
      <c r="J18" s="175"/>
      <c r="K18" s="175"/>
      <c r="L18" s="162"/>
      <c r="M18" s="174"/>
      <c r="N18" s="174"/>
      <c r="O18" s="2"/>
      <c r="P18" s="2"/>
      <c r="S18" s="7" t="s">
        <v>203</v>
      </c>
      <c r="T18" s="8" t="s">
        <v>203</v>
      </c>
      <c r="U18" s="360" t="s">
        <v>254</v>
      </c>
      <c r="V18" s="361"/>
      <c r="W18" s="17" t="s">
        <v>255</v>
      </c>
      <c r="Y18" s="13" t="s">
        <v>256</v>
      </c>
      <c r="Z18" s="365" t="str">
        <f>IF(団体予選組合せ!D7="","",団体予選組合せ!D7)</f>
        <v>静岡</v>
      </c>
      <c r="AA18" s="366"/>
      <c r="AB18" s="366"/>
      <c r="AC18" s="375"/>
      <c r="AD18" s="92" t="s">
        <v>257</v>
      </c>
      <c r="AE18" s="365" t="str">
        <f>IF(団体予選組合せ!G7="","",団体予選組合せ!G7)</f>
        <v>岐阜</v>
      </c>
      <c r="AF18" s="366"/>
      <c r="AG18" s="366"/>
      <c r="AH18" s="367"/>
      <c r="AI18" s="13" t="s">
        <v>258</v>
      </c>
      <c r="AJ18" s="93"/>
      <c r="AK18" s="13" t="s">
        <v>258</v>
      </c>
      <c r="AL18" s="365" t="str">
        <f>IF(団体予選組合せ!D8="","",団体予選組合せ!D8)</f>
        <v>三重</v>
      </c>
      <c r="AM18" s="366"/>
      <c r="AN18" s="366"/>
      <c r="AO18" s="375"/>
      <c r="AP18" s="92" t="s">
        <v>257</v>
      </c>
      <c r="AQ18" s="365" t="str">
        <f>IF(団体予選組合せ!G8="","",団体予選組合せ!G8)</f>
        <v>岐阜</v>
      </c>
      <c r="AR18" s="366"/>
      <c r="AS18" s="366"/>
      <c r="AT18" s="367"/>
      <c r="AU18" s="13" t="s">
        <v>258</v>
      </c>
      <c r="AW18" s="7" t="s">
        <v>203</v>
      </c>
      <c r="AX18" s="8" t="s">
        <v>203</v>
      </c>
      <c r="AY18" s="360" t="s">
        <v>254</v>
      </c>
      <c r="AZ18" s="361"/>
      <c r="BA18" s="17" t="s">
        <v>255</v>
      </c>
    </row>
    <row r="19" spans="5:53" ht="15.95" customHeight="1">
      <c r="E19" s="2"/>
      <c r="F19" s="2"/>
      <c r="G19" s="2"/>
      <c r="H19" s="162"/>
      <c r="I19" s="174"/>
      <c r="J19" s="175"/>
      <c r="K19" s="175"/>
      <c r="L19" s="162"/>
      <c r="M19" s="174"/>
      <c r="N19" s="174"/>
      <c r="O19" s="2"/>
      <c r="P19" s="2"/>
      <c r="S19" s="19">
        <v>37</v>
      </c>
      <c r="T19" s="20">
        <v>79</v>
      </c>
      <c r="U19" s="21"/>
      <c r="V19" s="111"/>
      <c r="W19" s="28"/>
      <c r="Y19" s="11" t="str">
        <f>IF(U19="","",IF(U19=1,"○","×"))</f>
        <v/>
      </c>
      <c r="Z19" s="11" t="s">
        <v>212</v>
      </c>
      <c r="AA19" s="94"/>
      <c r="AB19" s="284" t="str">
        <f>IF(S19="","",VLOOKUP(S19,選手名!$A$2:$J$201,2))</f>
        <v>竹内</v>
      </c>
      <c r="AC19" s="96"/>
      <c r="AD19" s="97" t="str">
        <f>IF(W19="","",VLOOKUP(W19,選手名!$Q$1:$R49,2))</f>
        <v/>
      </c>
      <c r="AE19" s="98"/>
      <c r="AF19" s="284" t="str">
        <f>IF(T19="","",VLOOKUP(T19,選手名!$A$2:$J$201,2))</f>
        <v>山本</v>
      </c>
      <c r="AG19" s="96"/>
      <c r="AH19" s="11" t="s">
        <v>212</v>
      </c>
      <c r="AI19" s="11" t="str">
        <f>IF(Y19="","",IF(Y19="○","×","○"))</f>
        <v/>
      </c>
      <c r="AJ19" s="93"/>
      <c r="AK19" s="11" t="str">
        <f>IF(AY19="","",IF(AY19=1,"○","×"))</f>
        <v/>
      </c>
      <c r="AL19" s="11" t="s">
        <v>212</v>
      </c>
      <c r="AM19" s="94"/>
      <c r="AN19" s="284" t="str">
        <f>IF(AW19="","",VLOOKUP(AW19,選手名!$A$2:$J$201,2))</f>
        <v>平賀</v>
      </c>
      <c r="AO19" s="96"/>
      <c r="AP19" s="97" t="str">
        <f>IF(BA19="","",VLOOKUP(BA19,選手名!$Q$1:$R49,2))</f>
        <v/>
      </c>
      <c r="AQ19" s="98"/>
      <c r="AR19" s="284" t="str">
        <f>IF(AX19="","",VLOOKUP(AX19,選手名!$A$2:$J$201,2))</f>
        <v>玉田</v>
      </c>
      <c r="AS19" s="96"/>
      <c r="AT19" s="11" t="s">
        <v>212</v>
      </c>
      <c r="AU19" s="11" t="str">
        <f>IF(AY19="","",IF(AK19="○","×","○"))</f>
        <v/>
      </c>
      <c r="AW19" s="22">
        <v>5</v>
      </c>
      <c r="AX19" s="20">
        <v>72</v>
      </c>
      <c r="AY19" s="21"/>
      <c r="AZ19" s="111"/>
      <c r="BA19" s="28"/>
    </row>
    <row r="20" spans="5:53" ht="15.95" customHeight="1">
      <c r="E20" s="2"/>
      <c r="F20" s="2"/>
      <c r="G20" s="2"/>
      <c r="H20" s="162"/>
      <c r="I20" s="174"/>
      <c r="J20" s="175"/>
      <c r="K20" s="175"/>
      <c r="L20" s="162"/>
      <c r="M20" s="174"/>
      <c r="N20" s="174"/>
      <c r="O20" s="2"/>
      <c r="P20" s="2"/>
      <c r="S20" s="19">
        <v>31</v>
      </c>
      <c r="T20" s="23">
        <v>80</v>
      </c>
      <c r="U20" s="24"/>
      <c r="V20" s="111"/>
      <c r="W20" s="24"/>
      <c r="Y20" s="5" t="str">
        <f>IF(U20="","",IF(U20=1,"○","×"))</f>
        <v/>
      </c>
      <c r="Z20" s="5" t="s">
        <v>214</v>
      </c>
      <c r="AA20" s="73"/>
      <c r="AB20" s="285" t="str">
        <f>IF(S20="","",VLOOKUP(S20,選手名!$A$2:$J$201,2))</f>
        <v>山之内</v>
      </c>
      <c r="AC20" s="99"/>
      <c r="AD20" s="100" t="str">
        <f>IF(W20="","",VLOOKUP(W20,選手名!$Q$1:$R50,2))</f>
        <v/>
      </c>
      <c r="AE20" s="101"/>
      <c r="AF20" s="285" t="str">
        <f>IF(T20="","",VLOOKUP(T20,選手名!$A$2:$J$201,2))</f>
        <v>松永</v>
      </c>
      <c r="AG20" s="99"/>
      <c r="AH20" s="5" t="s">
        <v>214</v>
      </c>
      <c r="AI20" s="5" t="str">
        <f>IF(Y20="","",IF(Y20="○","×","○"))</f>
        <v/>
      </c>
      <c r="AJ20" s="93"/>
      <c r="AK20" s="5" t="str">
        <f>IF(AY20="","",IF(AY20=1,"○","×"))</f>
        <v/>
      </c>
      <c r="AL20" s="5" t="s">
        <v>214</v>
      </c>
      <c r="AM20" s="73"/>
      <c r="AN20" s="285" t="str">
        <f>IF(AW20="","",VLOOKUP(AW20,選手名!$A$2:$J$201,2))</f>
        <v>中西</v>
      </c>
      <c r="AO20" s="99" t="s">
        <v>259</v>
      </c>
      <c r="AP20" s="100" t="str">
        <f>IF(BA20="","",VLOOKUP(BA20,選手名!$Q$1:$R50,2))</f>
        <v/>
      </c>
      <c r="AQ20" s="101"/>
      <c r="AR20" s="285" t="str">
        <f>IF(AX20="","",VLOOKUP(AX20,選手名!$A$2:$J$201,2))</f>
        <v>奥村</v>
      </c>
      <c r="AS20" s="99"/>
      <c r="AT20" s="5" t="s">
        <v>214</v>
      </c>
      <c r="AU20" s="5" t="str">
        <f>IF(AY20="","",IF(AK20="○","×","○"))</f>
        <v/>
      </c>
      <c r="AW20" s="22">
        <v>3</v>
      </c>
      <c r="AX20" s="20">
        <v>70</v>
      </c>
      <c r="AY20" s="24"/>
      <c r="AZ20" s="111"/>
      <c r="BA20" s="24"/>
    </row>
    <row r="21" spans="5:53" ht="15.95" customHeight="1">
      <c r="E21" s="2"/>
      <c r="F21" s="2"/>
      <c r="G21" s="2"/>
      <c r="H21" s="162"/>
      <c r="I21" s="174"/>
      <c r="J21" s="175"/>
      <c r="K21" s="175"/>
      <c r="L21" s="162"/>
      <c r="M21" s="174"/>
      <c r="N21" s="174"/>
      <c r="O21" s="2"/>
      <c r="P21" s="2"/>
      <c r="S21" s="19">
        <v>33</v>
      </c>
      <c r="T21" s="23">
        <v>81</v>
      </c>
      <c r="U21" s="24"/>
      <c r="V21" s="111"/>
      <c r="W21" s="24"/>
      <c r="Y21" s="5" t="str">
        <f>IF(U21="","",IF(U21=1,"○","×"))</f>
        <v/>
      </c>
      <c r="Z21" s="5" t="s">
        <v>216</v>
      </c>
      <c r="AA21" s="73"/>
      <c r="AB21" s="285" t="str">
        <f>IF(S21="","",VLOOKUP(S21,選手名!$A$2:$J$201,2))</f>
        <v>鈴木</v>
      </c>
      <c r="AC21" s="99"/>
      <c r="AD21" s="100" t="str">
        <f>IF(W21="","",VLOOKUP(W21,選手名!$Q$1:$R51,2))</f>
        <v/>
      </c>
      <c r="AE21" s="101"/>
      <c r="AF21" s="285" t="str">
        <f>IF(T21="","",VLOOKUP(T21,選手名!$A$2:$J$201,2))</f>
        <v>岩田</v>
      </c>
      <c r="AG21" s="99"/>
      <c r="AH21" s="5" t="s">
        <v>216</v>
      </c>
      <c r="AI21" s="5" t="str">
        <f>IF(Y21="","",IF(Y21="○","×","○"))</f>
        <v/>
      </c>
      <c r="AJ21" s="93"/>
      <c r="AK21" s="5" t="str">
        <f>IF(AY21="","",IF(AY21=1,"○","×"))</f>
        <v/>
      </c>
      <c r="AL21" s="5" t="s">
        <v>216</v>
      </c>
      <c r="AM21" s="73"/>
      <c r="AN21" s="285" t="str">
        <f>IF(AW21="","",VLOOKUP(AW21,選手名!$A$2:$J$201,2))</f>
        <v>中西</v>
      </c>
      <c r="AO21" s="99" t="s">
        <v>260</v>
      </c>
      <c r="AP21" s="100" t="str">
        <f>IF(BA21="","",VLOOKUP(BA21,選手名!$Q$1:$R51,2))</f>
        <v/>
      </c>
      <c r="AQ21" s="101"/>
      <c r="AR21" s="285" t="str">
        <f>IF(AX21="","",VLOOKUP(AX21,選手名!$A$2:$J$201,2))</f>
        <v>加藤</v>
      </c>
      <c r="AS21" s="99" t="s">
        <v>261</v>
      </c>
      <c r="AT21" s="5" t="s">
        <v>216</v>
      </c>
      <c r="AU21" s="5" t="str">
        <f>IF(AY21="","",IF(AK21="○","×","○"))</f>
        <v/>
      </c>
      <c r="AW21" s="22">
        <v>2</v>
      </c>
      <c r="AX21" s="20">
        <v>71</v>
      </c>
      <c r="AY21" s="24"/>
      <c r="AZ21" s="111"/>
      <c r="BA21" s="24"/>
    </row>
    <row r="22" spans="5:53" ht="15.95" customHeight="1">
      <c r="E22" s="2"/>
      <c r="F22" s="2"/>
      <c r="G22" s="2"/>
      <c r="H22" s="162"/>
      <c r="I22" s="174"/>
      <c r="J22" s="175"/>
      <c r="K22" s="175"/>
      <c r="L22" s="162"/>
      <c r="M22" s="174"/>
      <c r="N22" s="174"/>
      <c r="O22" s="2"/>
      <c r="P22" s="2"/>
      <c r="S22" s="19">
        <v>32</v>
      </c>
      <c r="T22" s="23">
        <v>82</v>
      </c>
      <c r="U22" s="24"/>
      <c r="V22" s="111"/>
      <c r="W22" s="24"/>
      <c r="Y22" s="5" t="str">
        <f>IF(U22="","",IF(U22=1,"○","×"))</f>
        <v/>
      </c>
      <c r="Z22" s="5" t="s">
        <v>217</v>
      </c>
      <c r="AA22" s="73"/>
      <c r="AB22" s="285" t="str">
        <f>IF(S22="","",VLOOKUP(S22,選手名!$A$2:$J$201,2))</f>
        <v>西尾</v>
      </c>
      <c r="AC22" s="99"/>
      <c r="AD22" s="100" t="str">
        <f>IF(W22="","",VLOOKUP(W22,選手名!$Q$1:$R52,2))</f>
        <v/>
      </c>
      <c r="AE22" s="101"/>
      <c r="AF22" s="285" t="str">
        <f>IF(T22="","",VLOOKUP(T22,選手名!$A$2:$J$201,2))</f>
        <v>岡田</v>
      </c>
      <c r="AG22" s="99"/>
      <c r="AH22" s="5" t="s">
        <v>217</v>
      </c>
      <c r="AI22" s="5" t="str">
        <f>IF(Y22="","",IF(Y22="○","×","○"))</f>
        <v/>
      </c>
      <c r="AJ22" s="93"/>
      <c r="AK22" s="5" t="str">
        <f>IF(AY22="","",IF(AY22=1,"○","×"))</f>
        <v/>
      </c>
      <c r="AL22" s="5" t="s">
        <v>217</v>
      </c>
      <c r="AM22" s="73"/>
      <c r="AN22" s="285" t="str">
        <f>IF(AW22="","",VLOOKUP(AW22,選手名!$A$2:$J$201,2))</f>
        <v>森口</v>
      </c>
      <c r="AO22" s="99"/>
      <c r="AP22" s="100" t="str">
        <f>IF(BA22="","",VLOOKUP(BA22,選手名!$Q$1:$R52,2))</f>
        <v/>
      </c>
      <c r="AQ22" s="101"/>
      <c r="AR22" s="285" t="str">
        <f>IF(AX22="","",VLOOKUP(AX22,選手名!$A$2:$J$201,2))</f>
        <v>加藤</v>
      </c>
      <c r="AS22" s="99" t="s">
        <v>262</v>
      </c>
      <c r="AT22" s="5" t="s">
        <v>217</v>
      </c>
      <c r="AU22" s="5" t="str">
        <f>IF(AY22="","",IF(AK22="○","×","○"))</f>
        <v/>
      </c>
      <c r="AW22" s="22">
        <v>6</v>
      </c>
      <c r="AX22" s="20">
        <v>74</v>
      </c>
      <c r="AY22" s="24"/>
      <c r="AZ22" s="111"/>
      <c r="BA22" s="24"/>
    </row>
    <row r="23" spans="5:53" ht="15.95" customHeight="1" thickBot="1"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S23" s="19">
        <v>34</v>
      </c>
      <c r="T23" s="23">
        <v>83</v>
      </c>
      <c r="U23" s="27"/>
      <c r="V23" s="112"/>
      <c r="W23" s="27"/>
      <c r="Y23" s="13" t="str">
        <f>IF(U23="","",IF(U23=1,"○","×"))</f>
        <v/>
      </c>
      <c r="Z23" s="13" t="s">
        <v>218</v>
      </c>
      <c r="AA23" s="78"/>
      <c r="AB23" s="286" t="str">
        <f>IF(S23="","",VLOOKUP(S23,選手名!$A$2:$J$201,2))</f>
        <v>岸本</v>
      </c>
      <c r="AC23" s="102"/>
      <c r="AD23" s="103" t="str">
        <f>IF(W23="","",VLOOKUP(W23,選手名!$Q$1:$R53,2))</f>
        <v/>
      </c>
      <c r="AE23" s="104"/>
      <c r="AF23" s="286" t="str">
        <f>IF(T23="","",VLOOKUP(T23,選手名!$A$2:$J$201,2))</f>
        <v>髙橋</v>
      </c>
      <c r="AG23" s="102"/>
      <c r="AH23" s="13" t="s">
        <v>218</v>
      </c>
      <c r="AI23" s="13" t="str">
        <f>IF(Y23="","",IF(Y23="○","×","○"))</f>
        <v/>
      </c>
      <c r="AJ23" s="93"/>
      <c r="AK23" s="13" t="str">
        <f>IF(AY23="","",IF(AY23=1,"○","×"))</f>
        <v/>
      </c>
      <c r="AL23" s="13" t="s">
        <v>218</v>
      </c>
      <c r="AM23" s="78"/>
      <c r="AN23" s="286" t="str">
        <f>IF(AW23="","",VLOOKUP(AW23,選手名!$A$2:$J$201,2))</f>
        <v>谷水</v>
      </c>
      <c r="AO23" s="102"/>
      <c r="AP23" s="103" t="str">
        <f>IF(BA23="","",VLOOKUP(BA23,選手名!$Q$1:$R53,2))</f>
        <v/>
      </c>
      <c r="AQ23" s="104"/>
      <c r="AR23" s="286" t="str">
        <f>IF(AX23="","",VLOOKUP(AX23,選手名!$A$2:$J$201,2))</f>
        <v>篠田</v>
      </c>
      <c r="AS23" s="102"/>
      <c r="AT23" s="13" t="s">
        <v>218</v>
      </c>
      <c r="AU23" s="13" t="str">
        <f>IF(AY23="","",IF(AK23="○","×","○"))</f>
        <v/>
      </c>
      <c r="AW23" s="22">
        <v>1</v>
      </c>
      <c r="AX23" s="20">
        <v>73</v>
      </c>
      <c r="AY23" s="27"/>
      <c r="AZ23" s="112"/>
      <c r="BA23" s="27"/>
    </row>
    <row r="24" spans="5:53" ht="15.95" customHeight="1">
      <c r="E24" s="390"/>
      <c r="F24" s="390"/>
      <c r="G24" s="390"/>
      <c r="H24" s="390"/>
      <c r="I24" s="405"/>
      <c r="J24" s="162"/>
      <c r="K24" s="390"/>
      <c r="L24" s="390"/>
      <c r="M24" s="390"/>
      <c r="N24" s="390"/>
      <c r="O24" s="390"/>
      <c r="P24" s="390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105"/>
      <c r="AN24" s="93"/>
      <c r="AO24" s="93"/>
      <c r="AP24" s="93"/>
      <c r="AQ24" s="93"/>
      <c r="AR24" s="93"/>
      <c r="AS24" s="93"/>
      <c r="AT24" s="93"/>
      <c r="AU24" s="93"/>
    </row>
    <row r="25" spans="5:53" ht="15.95" customHeight="1" thickBot="1">
      <c r="E25" s="2"/>
      <c r="F25" s="406"/>
      <c r="G25" s="406"/>
      <c r="H25" s="406"/>
      <c r="I25" s="405"/>
      <c r="J25" s="162"/>
      <c r="K25" s="162"/>
      <c r="L25" s="406"/>
      <c r="M25" s="406"/>
      <c r="N25" s="406"/>
      <c r="O25" s="406"/>
      <c r="P25" s="2"/>
      <c r="U25" s="42"/>
      <c r="V25" s="16"/>
      <c r="W25" s="16"/>
      <c r="Y25" s="356" t="str">
        <f>IF(団体予選組合せ!C9="","",団体予選組合せ!C9)</f>
        <v>富岳館高校</v>
      </c>
      <c r="Z25" s="357"/>
      <c r="AA25" s="357"/>
      <c r="AB25" s="357"/>
      <c r="AC25" s="376"/>
      <c r="AD25" s="89">
        <v>3</v>
      </c>
      <c r="AE25" s="356" t="str">
        <f>IF(団体予選組合せ!F9="","",団体予選組合せ!F9)</f>
        <v>明野高校</v>
      </c>
      <c r="AF25" s="357"/>
      <c r="AG25" s="357"/>
      <c r="AH25" s="357"/>
      <c r="AI25" s="358"/>
      <c r="AJ25" s="91"/>
      <c r="AK25" s="356" t="str">
        <f>IF(団体予選組合せ!C10="","",団体予選組合せ!C10)</f>
        <v>焼津水産高校</v>
      </c>
      <c r="AL25" s="357"/>
      <c r="AM25" s="357"/>
      <c r="AN25" s="357"/>
      <c r="AO25" s="376"/>
      <c r="AP25" s="89">
        <v>4</v>
      </c>
      <c r="AQ25" s="356" t="str">
        <f>IF(団体予選組合せ!F10="","",団体予選組合せ!F10)</f>
        <v>富士宮北高校</v>
      </c>
      <c r="AR25" s="357"/>
      <c r="AS25" s="357"/>
      <c r="AT25" s="357"/>
      <c r="AU25" s="358"/>
      <c r="AY25" s="42"/>
      <c r="AZ25" s="16"/>
      <c r="BA25" s="16"/>
    </row>
    <row r="26" spans="5:53" ht="15.95" customHeight="1" thickBot="1">
      <c r="E26" s="2"/>
      <c r="F26" s="2"/>
      <c r="G26" s="2"/>
      <c r="H26" s="162"/>
      <c r="I26" s="174"/>
      <c r="J26" s="175"/>
      <c r="K26" s="175"/>
      <c r="L26" s="162"/>
      <c r="M26" s="174"/>
      <c r="N26" s="174"/>
      <c r="O26" s="2"/>
      <c r="P26" s="2"/>
      <c r="S26" s="7" t="s">
        <v>203</v>
      </c>
      <c r="T26" s="8" t="s">
        <v>203</v>
      </c>
      <c r="U26" s="360" t="s">
        <v>254</v>
      </c>
      <c r="V26" s="361"/>
      <c r="W26" s="17" t="s">
        <v>255</v>
      </c>
      <c r="Y26" s="13" t="s">
        <v>256</v>
      </c>
      <c r="Z26" s="365" t="str">
        <f>IF(団体予選組合せ!D9="","",団体予選組合せ!D9)</f>
        <v>静岡</v>
      </c>
      <c r="AA26" s="366"/>
      <c r="AB26" s="366"/>
      <c r="AC26" s="375"/>
      <c r="AD26" s="92" t="s">
        <v>257</v>
      </c>
      <c r="AE26" s="365" t="str">
        <f>IF(団体予選組合せ!G9="","",団体予選組合せ!G9)</f>
        <v>三重</v>
      </c>
      <c r="AF26" s="366"/>
      <c r="AG26" s="366"/>
      <c r="AH26" s="367"/>
      <c r="AI26" s="13" t="s">
        <v>258</v>
      </c>
      <c r="AJ26" s="93"/>
      <c r="AK26" s="13" t="s">
        <v>258</v>
      </c>
      <c r="AL26" s="365" t="str">
        <f>IF(団体予選組合せ!D10="","",団体予選組合せ!D10)</f>
        <v>静岡</v>
      </c>
      <c r="AM26" s="366"/>
      <c r="AN26" s="366"/>
      <c r="AO26" s="375"/>
      <c r="AP26" s="92" t="s">
        <v>257</v>
      </c>
      <c r="AQ26" s="365" t="str">
        <f>IF(団体予選組合せ!G10="","",団体予選組合せ!G10)</f>
        <v>静岡</v>
      </c>
      <c r="AR26" s="366"/>
      <c r="AS26" s="366"/>
      <c r="AT26" s="367"/>
      <c r="AU26" s="13" t="s">
        <v>258</v>
      </c>
      <c r="AW26" s="7" t="s">
        <v>203</v>
      </c>
      <c r="AX26" s="8" t="s">
        <v>203</v>
      </c>
      <c r="AY26" s="360" t="s">
        <v>254</v>
      </c>
      <c r="AZ26" s="361"/>
      <c r="BA26" s="17" t="s">
        <v>255</v>
      </c>
    </row>
    <row r="27" spans="5:53" ht="15.95" customHeight="1">
      <c r="E27" s="2"/>
      <c r="F27" s="2"/>
      <c r="G27" s="2"/>
      <c r="H27" s="162"/>
      <c r="I27" s="174"/>
      <c r="J27" s="175"/>
      <c r="K27" s="175"/>
      <c r="L27" s="162"/>
      <c r="M27" s="174"/>
      <c r="N27" s="174"/>
      <c r="O27" s="2"/>
      <c r="P27" s="2"/>
      <c r="S27" s="19">
        <v>51</v>
      </c>
      <c r="T27" s="20">
        <v>11</v>
      </c>
      <c r="U27" s="21"/>
      <c r="V27" s="111"/>
      <c r="W27" s="28"/>
      <c r="Y27" s="11" t="str">
        <f>IF(U27="","",IF(U27=1,"○","×"))</f>
        <v/>
      </c>
      <c r="Z27" s="11" t="s">
        <v>212</v>
      </c>
      <c r="AA27" s="94"/>
      <c r="AB27" s="284" t="str">
        <f>IF(S27="","",VLOOKUP(S27,選手名!$A$2:$J$201,2))</f>
        <v>渡邉</v>
      </c>
      <c r="AC27" s="96"/>
      <c r="AD27" s="97" t="str">
        <f>IF(W27="","",VLOOKUP(W27,選手名!$Q$1:$R57,2))</f>
        <v/>
      </c>
      <c r="AE27" s="98"/>
      <c r="AF27" s="284" t="str">
        <f>IF(T27="","",VLOOKUP(T27,選手名!$A$2:$J$201,2))</f>
        <v>青山</v>
      </c>
      <c r="AG27" s="96"/>
      <c r="AH27" s="11" t="s">
        <v>212</v>
      </c>
      <c r="AI27" s="11" t="str">
        <f>IF(Y27="","",IF(Y27="○","×","○"))</f>
        <v/>
      </c>
      <c r="AJ27" s="93"/>
      <c r="AK27" s="11" t="str">
        <f>IF(AY27="","",IF(AY27=1,"○","×"))</f>
        <v/>
      </c>
      <c r="AL27" s="11" t="s">
        <v>212</v>
      </c>
      <c r="AM27" s="94"/>
      <c r="AN27" s="284" t="str">
        <f>IF(AW27="","",VLOOKUP(AW27,選手名!$A$2:$J$201,2))</f>
        <v>ホン</v>
      </c>
      <c r="AO27" s="96"/>
      <c r="AP27" s="97" t="str">
        <f>IF(BA27="","",VLOOKUP(BA27,選手名!$Q$1:$R57,2))</f>
        <v/>
      </c>
      <c r="AQ27" s="98"/>
      <c r="AR27" s="284" t="str">
        <f>IF(AX27="","",VLOOKUP(AX27,選手名!$A$2:$J$201,2))</f>
        <v>木内</v>
      </c>
      <c r="AS27" s="96"/>
      <c r="AT27" s="11" t="s">
        <v>212</v>
      </c>
      <c r="AU27" s="11" t="str">
        <f>IF(AY27="","",IF(AK27="○","×","○"))</f>
        <v/>
      </c>
      <c r="AW27" s="29">
        <v>45</v>
      </c>
      <c r="AX27" s="29">
        <v>42</v>
      </c>
      <c r="AY27" s="21"/>
      <c r="AZ27" s="111"/>
      <c r="BA27" s="28"/>
    </row>
    <row r="28" spans="5:53" ht="15.95" customHeight="1">
      <c r="E28" s="2"/>
      <c r="F28" s="2"/>
      <c r="G28" s="2"/>
      <c r="H28" s="162"/>
      <c r="I28" s="174"/>
      <c r="J28" s="175"/>
      <c r="K28" s="175"/>
      <c r="L28" s="162"/>
      <c r="M28" s="174"/>
      <c r="N28" s="174"/>
      <c r="O28" s="2"/>
      <c r="P28" s="2"/>
      <c r="S28" s="19">
        <v>53</v>
      </c>
      <c r="T28" s="20"/>
      <c r="U28" s="24"/>
      <c r="V28" s="111"/>
      <c r="W28" s="24"/>
      <c r="Y28" s="5" t="str">
        <f>IF(U28="","",IF(U28=1,"○","×"))</f>
        <v/>
      </c>
      <c r="Z28" s="5" t="s">
        <v>214</v>
      </c>
      <c r="AA28" s="73"/>
      <c r="AB28" s="285" t="str">
        <f>IF(S28="","",VLOOKUP(S28,選手名!$A$2:$J$201,2))</f>
        <v>芹澤</v>
      </c>
      <c r="AC28" s="99"/>
      <c r="AD28" s="100" t="str">
        <f>IF(W28="","",VLOOKUP(W28,選手名!$Q$1:$R58,2))</f>
        <v/>
      </c>
      <c r="AE28" s="101"/>
      <c r="AF28" s="285" t="str">
        <f>IF(T28="","",VLOOKUP(T28,選手名!$A$2:$J$201,2))</f>
        <v/>
      </c>
      <c r="AG28" s="99"/>
      <c r="AH28" s="5" t="s">
        <v>214</v>
      </c>
      <c r="AI28" s="5" t="str">
        <f>IF(Y28="","",IF(Y28="○","×","○"))</f>
        <v/>
      </c>
      <c r="AJ28" s="93"/>
      <c r="AK28" s="11" t="str">
        <f>IF(AY28="","",IF(AY28=1,"○","×"))</f>
        <v/>
      </c>
      <c r="AL28" s="5" t="s">
        <v>214</v>
      </c>
      <c r="AM28" s="73"/>
      <c r="AN28" s="318" t="str">
        <f>IF(AW28="","",VLOOKUP(AW28,選手名!$A$2:$J$201,2))</f>
        <v>カジワラ</v>
      </c>
      <c r="AO28" s="99"/>
      <c r="AP28" s="100" t="str">
        <f>IF(BA28="","",VLOOKUP(BA28,選手名!$Q$1:$R58,2))</f>
        <v/>
      </c>
      <c r="AQ28" s="101"/>
      <c r="AR28" s="285" t="str">
        <f>IF(AX28="","",VLOOKUP(AX28,選手名!$A$2:$J$201,2))</f>
        <v>佐野</v>
      </c>
      <c r="AS28" s="99"/>
      <c r="AT28" s="5" t="s">
        <v>214</v>
      </c>
      <c r="AU28" s="11" t="str">
        <f>IF(AY28="","",IF(AK28="○","×","○"))</f>
        <v/>
      </c>
      <c r="AW28" s="29">
        <v>46</v>
      </c>
      <c r="AX28" s="29">
        <v>40</v>
      </c>
      <c r="AY28" s="24"/>
      <c r="AZ28" s="111"/>
      <c r="BA28" s="24"/>
    </row>
    <row r="29" spans="5:53" ht="15.95" customHeight="1">
      <c r="E29" s="2"/>
      <c r="F29" s="2"/>
      <c r="G29" s="2"/>
      <c r="H29" s="162"/>
      <c r="I29" s="174"/>
      <c r="J29" s="175"/>
      <c r="K29" s="175"/>
      <c r="L29" s="162"/>
      <c r="M29" s="174"/>
      <c r="N29" s="174"/>
      <c r="O29" s="2"/>
      <c r="P29" s="2"/>
      <c r="S29" s="19"/>
      <c r="T29" s="20">
        <v>9</v>
      </c>
      <c r="U29" s="24"/>
      <c r="V29" s="111"/>
      <c r="W29" s="24"/>
      <c r="Y29" s="5" t="str">
        <f>IF(U29="","",IF(U29=1,"○","×"))</f>
        <v/>
      </c>
      <c r="Z29" s="5" t="s">
        <v>216</v>
      </c>
      <c r="AA29" s="73"/>
      <c r="AB29" s="285" t="str">
        <f>IF(S29="","",VLOOKUP(S29,選手名!$A$2:$J$201,2))</f>
        <v/>
      </c>
      <c r="AC29" s="99"/>
      <c r="AD29" s="100" t="str">
        <f>IF(W29="","",VLOOKUP(W29,選手名!$Q$1:$R59,2))</f>
        <v/>
      </c>
      <c r="AE29" s="101"/>
      <c r="AF29" s="285" t="str">
        <f>IF(T29="","",VLOOKUP(T29,選手名!$A$2:$J$201,2))</f>
        <v>小西</v>
      </c>
      <c r="AG29" s="99"/>
      <c r="AH29" s="5" t="s">
        <v>216</v>
      </c>
      <c r="AI29" s="5" t="str">
        <f>IF(Y29="","",IF(Y29="○","×","○"))</f>
        <v/>
      </c>
      <c r="AJ29" s="93"/>
      <c r="AK29" s="11" t="str">
        <f>IF(AY29="","",IF(AY29=1,"○","×"))</f>
        <v/>
      </c>
      <c r="AL29" s="5" t="s">
        <v>216</v>
      </c>
      <c r="AM29" s="73"/>
      <c r="AN29" s="285" t="str">
        <f>IF(AW29="","",VLOOKUP(AW29,選手名!$A$2:$J$201,2))</f>
        <v>白鳥</v>
      </c>
      <c r="AO29" s="99"/>
      <c r="AP29" s="100" t="str">
        <f>IF(BA29="","",VLOOKUP(BA29,選手名!$Q$1:$R59,2))</f>
        <v/>
      </c>
      <c r="AQ29" s="101"/>
      <c r="AR29" s="285" t="str">
        <f>IF(AX29="","",VLOOKUP(AX29,選手名!$A$2:$J$201,2))</f>
        <v>丸山</v>
      </c>
      <c r="AS29" s="99"/>
      <c r="AT29" s="5" t="s">
        <v>216</v>
      </c>
      <c r="AU29" s="11" t="str">
        <f>IF(AY29="","",IF(AK29="○","×","○"))</f>
        <v/>
      </c>
      <c r="AW29" s="29">
        <v>47</v>
      </c>
      <c r="AX29" s="29">
        <v>38</v>
      </c>
      <c r="AY29" s="24"/>
      <c r="AZ29" s="111"/>
      <c r="BA29" s="24"/>
    </row>
    <row r="30" spans="5:53" ht="15.95" customHeight="1">
      <c r="E30" s="2"/>
      <c r="F30" s="2"/>
      <c r="G30" s="2"/>
      <c r="H30" s="162"/>
      <c r="I30" s="174"/>
      <c r="J30" s="175"/>
      <c r="K30" s="175"/>
      <c r="L30" s="162"/>
      <c r="M30" s="174"/>
      <c r="N30" s="174"/>
      <c r="O30" s="2"/>
      <c r="P30" s="2"/>
      <c r="S30" s="19">
        <v>52</v>
      </c>
      <c r="T30" s="20">
        <v>10</v>
      </c>
      <c r="U30" s="24"/>
      <c r="V30" s="111"/>
      <c r="W30" s="24"/>
      <c r="Y30" s="5" t="str">
        <f>IF(U30="","",IF(U30=1,"○","×"))</f>
        <v/>
      </c>
      <c r="Z30" s="5" t="s">
        <v>217</v>
      </c>
      <c r="AA30" s="73"/>
      <c r="AB30" s="285" t="str">
        <f>IF(S30="","",VLOOKUP(S30,選手名!$A$2:$J$201,2))</f>
        <v>遠藤</v>
      </c>
      <c r="AC30" s="99"/>
      <c r="AD30" s="100" t="str">
        <f>IF(W30="","",VLOOKUP(W30,選手名!$Q$1:$R60,2))</f>
        <v/>
      </c>
      <c r="AE30" s="101"/>
      <c r="AF30" s="285" t="str">
        <f>IF(T30="","",VLOOKUP(T30,選手名!$A$2:$J$201,2))</f>
        <v>松浦</v>
      </c>
      <c r="AG30" s="99"/>
      <c r="AH30" s="5" t="s">
        <v>217</v>
      </c>
      <c r="AI30" s="5" t="str">
        <f>IF(Y30="","",IF(Y30="○","×","○"))</f>
        <v/>
      </c>
      <c r="AJ30" s="93"/>
      <c r="AK30" s="11" t="str">
        <f>IF(AY30="","",IF(AY30=1,"○","×"))</f>
        <v/>
      </c>
      <c r="AL30" s="5" t="s">
        <v>217</v>
      </c>
      <c r="AM30" s="73"/>
      <c r="AN30" s="285" t="str">
        <f>IF(AW30="","",VLOOKUP(AW30,選手名!$A$2:$J$201,2))</f>
        <v>石上</v>
      </c>
      <c r="AO30" s="99"/>
      <c r="AP30" s="100" t="str">
        <f>IF(BA30="","",VLOOKUP(BA30,選手名!$Q$1:$R60,2))</f>
        <v/>
      </c>
      <c r="AQ30" s="101"/>
      <c r="AR30" s="285" t="str">
        <f>IF(AX30="","",VLOOKUP(AX30,選手名!$A$2:$J$201,2))</f>
        <v>望月</v>
      </c>
      <c r="AS30" s="99"/>
      <c r="AT30" s="5" t="s">
        <v>217</v>
      </c>
      <c r="AU30" s="11" t="str">
        <f>IF(AY30="","",IF(AK30="○","×","○"))</f>
        <v/>
      </c>
      <c r="AW30" s="29">
        <v>48</v>
      </c>
      <c r="AX30" s="29">
        <v>43</v>
      </c>
      <c r="AY30" s="24"/>
      <c r="AZ30" s="111"/>
      <c r="BA30" s="24"/>
    </row>
    <row r="31" spans="5:53" ht="15.95" customHeight="1" thickBot="1">
      <c r="E31" s="2"/>
      <c r="F31" s="2"/>
      <c r="G31" s="2"/>
      <c r="H31" s="162"/>
      <c r="I31" s="174"/>
      <c r="J31" s="175"/>
      <c r="K31" s="175"/>
      <c r="L31" s="162"/>
      <c r="M31" s="174"/>
      <c r="N31" s="174"/>
      <c r="O31" s="2"/>
      <c r="P31" s="2"/>
      <c r="S31" s="25">
        <v>50</v>
      </c>
      <c r="T31" s="20">
        <v>12</v>
      </c>
      <c r="U31" s="27"/>
      <c r="V31" s="112"/>
      <c r="W31" s="27"/>
      <c r="Y31" s="13" t="str">
        <f>IF(U31="","",IF(U31=1,"○","×"))</f>
        <v/>
      </c>
      <c r="Z31" s="13" t="s">
        <v>218</v>
      </c>
      <c r="AA31" s="78"/>
      <c r="AB31" s="286" t="str">
        <f>IF(S31="","",VLOOKUP(S31,選手名!$A$2:$J$201,2))</f>
        <v>近藤</v>
      </c>
      <c r="AC31" s="102"/>
      <c r="AD31" s="103" t="str">
        <f>IF(W31="","",VLOOKUP(W31,選手名!$Q$1:$R61,2))</f>
        <v/>
      </c>
      <c r="AE31" s="104"/>
      <c r="AF31" s="286" t="str">
        <f>IF(T31="","",VLOOKUP(T31,選手名!$A$2:$J$201,2))</f>
        <v>森下</v>
      </c>
      <c r="AG31" s="102"/>
      <c r="AH31" s="13" t="s">
        <v>218</v>
      </c>
      <c r="AI31" s="13" t="str">
        <f>IF(Y31="","",IF(Y31="○","×","○"))</f>
        <v/>
      </c>
      <c r="AJ31" s="93"/>
      <c r="AK31" s="13" t="str">
        <f>IF(AY31="","",IF(AY31=1,"○","×"))</f>
        <v/>
      </c>
      <c r="AL31" s="13" t="s">
        <v>218</v>
      </c>
      <c r="AM31" s="78"/>
      <c r="AN31" s="286" t="str">
        <f>IF(AW31="","",VLOOKUP(AW31,選手名!$A$2:$J$201,2))</f>
        <v>海田</v>
      </c>
      <c r="AO31" s="102"/>
      <c r="AP31" s="103" t="str">
        <f>IF(BA31="","",VLOOKUP(BA31,選手名!$Q$1:$R61,2))</f>
        <v/>
      </c>
      <c r="AQ31" s="104"/>
      <c r="AR31" s="286" t="str">
        <f>IF(AX31="","",VLOOKUP(AX31,選手名!$A$2:$J$201,2))</f>
        <v>山田</v>
      </c>
      <c r="AS31" s="102"/>
      <c r="AT31" s="13" t="s">
        <v>218</v>
      </c>
      <c r="AU31" s="13" t="str">
        <f>IF(AY31="","",IF(AK31="○","×","○"))</f>
        <v/>
      </c>
      <c r="AW31" s="29">
        <v>49</v>
      </c>
      <c r="AX31" s="29">
        <v>39</v>
      </c>
      <c r="AY31" s="27"/>
      <c r="AZ31" s="114"/>
      <c r="BA31" s="27"/>
    </row>
    <row r="32" spans="5:53" ht="0.75" customHeight="1">
      <c r="E32" s="2"/>
      <c r="F32" s="2"/>
      <c r="G32" s="2"/>
      <c r="H32" s="162"/>
      <c r="I32" s="174"/>
      <c r="J32" s="175"/>
      <c r="K32" s="175"/>
      <c r="L32" s="162"/>
      <c r="M32" s="174"/>
      <c r="N32" s="174"/>
      <c r="O32" s="2"/>
      <c r="P32" s="2"/>
      <c r="S32" s="173"/>
      <c r="T32" s="173"/>
      <c r="U32" s="173"/>
      <c r="V32" s="111"/>
      <c r="W32" s="173"/>
      <c r="Y32" s="2"/>
      <c r="Z32" s="2"/>
      <c r="AA32" s="2"/>
      <c r="AB32" s="162"/>
      <c r="AC32" s="174"/>
      <c r="AD32" s="175"/>
      <c r="AE32" s="175"/>
      <c r="AF32" s="162"/>
      <c r="AG32" s="174"/>
      <c r="AH32" s="2"/>
      <c r="AI32" s="2"/>
      <c r="AM32" s="2"/>
      <c r="AN32" s="162"/>
      <c r="AO32" s="174"/>
      <c r="AP32" s="175"/>
      <c r="AQ32" s="175"/>
      <c r="AR32" s="162"/>
      <c r="AS32" s="174"/>
      <c r="AT32" s="2"/>
      <c r="AU32" s="2"/>
      <c r="AW32" s="29">
        <v>6</v>
      </c>
      <c r="AX32" s="173"/>
      <c r="AY32" s="173"/>
      <c r="AZ32" s="111"/>
      <c r="BA32" s="55"/>
    </row>
    <row r="33" spans="19:53" ht="15.75" hidden="1" customHeight="1">
      <c r="S33" s="55"/>
      <c r="T33" s="55"/>
      <c r="U33" s="55"/>
      <c r="V33" s="111"/>
      <c r="W33" s="55"/>
      <c r="Y33" s="2"/>
      <c r="Z33" s="2"/>
      <c r="AA33" s="2"/>
      <c r="AB33" s="162"/>
      <c r="AC33" s="174"/>
      <c r="AD33" s="175"/>
      <c r="AE33" s="175"/>
      <c r="AF33" s="162"/>
      <c r="AG33" s="174"/>
      <c r="AH33" s="2"/>
      <c r="AI33" s="394"/>
      <c r="AJ33" s="394"/>
      <c r="AK33" s="394"/>
      <c r="AL33" s="394"/>
      <c r="AM33" s="2"/>
      <c r="AN33" s="162"/>
      <c r="AO33" s="174"/>
      <c r="AP33" s="175"/>
      <c r="AQ33" s="175"/>
      <c r="AR33" s="162"/>
      <c r="AS33" s="174"/>
      <c r="AT33" s="2"/>
      <c r="AU33" s="2"/>
      <c r="AW33" s="29">
        <v>7</v>
      </c>
      <c r="AX33" s="173"/>
      <c r="AY33" s="173"/>
      <c r="AZ33" s="111"/>
      <c r="BA33" s="55"/>
    </row>
    <row r="34" spans="19:53" ht="1.5" customHeight="1"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401"/>
      <c r="AJ34" s="402"/>
      <c r="AK34" s="402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W34" s="29">
        <v>8</v>
      </c>
      <c r="AX34" s="106"/>
      <c r="AY34" s="106"/>
    </row>
    <row r="35" spans="19:53" ht="18" customHeight="1">
      <c r="Y35" s="397"/>
      <c r="Z35" s="398"/>
      <c r="AA35" s="398"/>
      <c r="AB35" s="398"/>
      <c r="AC35" s="87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</row>
    <row r="36" spans="19:53" ht="15.95" customHeight="1" thickBot="1">
      <c r="U36" s="42"/>
      <c r="V36" s="16"/>
      <c r="W36" s="16"/>
      <c r="Y36" s="356" t="str">
        <f>IF(団体予選組合せ!C26="","",団体予選組合せ!C11)</f>
        <v>愛工大名電高校</v>
      </c>
      <c r="Z36" s="357"/>
      <c r="AA36" s="357"/>
      <c r="AB36" s="357"/>
      <c r="AC36" s="376"/>
      <c r="AD36" s="89">
        <v>5</v>
      </c>
      <c r="AE36" s="356" t="str">
        <f>IF(団体予選組合せ!F11="","",団体予選組合せ!F11)</f>
        <v>大垣日大高校</v>
      </c>
      <c r="AF36" s="357"/>
      <c r="AG36" s="357"/>
      <c r="AH36" s="357"/>
      <c r="AI36" s="358"/>
      <c r="AJ36" s="91"/>
      <c r="AK36" s="359" t="str">
        <f>IF(団体予選組合せ!C12="","",団体予選組合せ!C12)</f>
        <v>岐阜農林高校</v>
      </c>
      <c r="AL36" s="359"/>
      <c r="AM36" s="359"/>
      <c r="AN36" s="359"/>
      <c r="AO36" s="359"/>
      <c r="AP36" s="89">
        <v>6</v>
      </c>
      <c r="AQ36" s="359" t="str">
        <f>IF(団体予選組合せ!F12="","",団体予選組合せ!F12)</f>
        <v>最少得点</v>
      </c>
      <c r="AR36" s="359"/>
      <c r="AS36" s="359"/>
      <c r="AT36" s="359"/>
      <c r="AU36" s="359"/>
      <c r="AY36" s="42"/>
      <c r="AZ36" s="16"/>
      <c r="BA36" s="16"/>
    </row>
    <row r="37" spans="19:53" ht="15.95" customHeight="1" thickBot="1">
      <c r="S37" s="7"/>
      <c r="T37" s="8"/>
      <c r="U37" s="360" t="s">
        <v>254</v>
      </c>
      <c r="V37" s="361"/>
      <c r="W37" s="17" t="s">
        <v>255</v>
      </c>
      <c r="Y37" s="13" t="s">
        <v>256</v>
      </c>
      <c r="Z37" s="365" t="str">
        <f>IF(団体予選組合せ!D11="","",団体予選組合せ!D11)</f>
        <v>愛知</v>
      </c>
      <c r="AA37" s="366"/>
      <c r="AB37" s="366"/>
      <c r="AC37" s="375"/>
      <c r="AD37" s="92" t="s">
        <v>257</v>
      </c>
      <c r="AE37" s="365" t="str">
        <f>IF(団体予選組合せ!G11="","",団体予選組合せ!G11)</f>
        <v>岐阜</v>
      </c>
      <c r="AF37" s="366"/>
      <c r="AG37" s="366"/>
      <c r="AH37" s="367"/>
      <c r="AI37" s="13" t="s">
        <v>258</v>
      </c>
      <c r="AJ37" s="93"/>
      <c r="AK37" s="289" t="s">
        <v>258</v>
      </c>
      <c r="AL37" s="368" t="str">
        <f>IF(団体予選組合せ!D12="","",団体予選組合せ!D12)</f>
        <v>岐阜</v>
      </c>
      <c r="AM37" s="368"/>
      <c r="AN37" s="368"/>
      <c r="AO37" s="368"/>
      <c r="AP37" s="290" t="s">
        <v>257</v>
      </c>
      <c r="AQ37" s="362">
        <f>IF(団体予選組合せ!G12="","",団体予選組合せ!G12)</f>
        <v>0</v>
      </c>
      <c r="AR37" s="363"/>
      <c r="AS37" s="363"/>
      <c r="AT37" s="364"/>
      <c r="AU37" s="289" t="s">
        <v>258</v>
      </c>
      <c r="AW37" s="7" t="s">
        <v>203</v>
      </c>
      <c r="AX37" s="8" t="s">
        <v>203</v>
      </c>
      <c r="AY37" s="360" t="s">
        <v>254</v>
      </c>
      <c r="AZ37" s="361"/>
      <c r="BA37" s="17" t="s">
        <v>255</v>
      </c>
    </row>
    <row r="38" spans="19:53" ht="15.95" customHeight="1" thickBot="1">
      <c r="S38" s="203"/>
      <c r="T38" s="29"/>
      <c r="U38" s="21"/>
      <c r="V38" s="111"/>
      <c r="W38" s="28"/>
      <c r="Y38" s="11" t="str">
        <f>IF(U38="","",IF(U38=1,"○","×"))</f>
        <v/>
      </c>
      <c r="Z38" s="11" t="s">
        <v>212</v>
      </c>
      <c r="AA38" s="94"/>
      <c r="AB38" s="284" t="str">
        <f>IF(S38="","",VLOOKUP(S38,選手名!$A$2:$J$201,2))</f>
        <v/>
      </c>
      <c r="AC38" s="96"/>
      <c r="AD38" s="97" t="str">
        <f>IF(W38="","",VLOOKUP(W38,選手名!$Q$1:$R66,2))</f>
        <v/>
      </c>
      <c r="AE38" s="98"/>
      <c r="AF38" s="284" t="str">
        <f>IF(T38="","",VLOOKUP(T38,選手名!$A$2:$J$201,2))</f>
        <v/>
      </c>
      <c r="AG38" s="96"/>
      <c r="AH38" s="11" t="s">
        <v>212</v>
      </c>
      <c r="AI38" s="11" t="str">
        <f>IF(Y38="","",IF(Y38="○","×","○"))</f>
        <v/>
      </c>
      <c r="AJ38" s="93"/>
      <c r="AK38" s="296" t="str">
        <f>IF(AY38="","",IF(AY38=1,"○","×"))</f>
        <v/>
      </c>
      <c r="AL38" s="296" t="s">
        <v>212</v>
      </c>
      <c r="AM38" s="94"/>
      <c r="AN38" s="95" t="str">
        <f>IF(AW38="","",VLOOKUP(AW38,選手名!$A$2:$J$201,2))</f>
        <v>山下</v>
      </c>
      <c r="AO38" s="297"/>
      <c r="AP38" s="298" t="str">
        <f>IF(BA38="","",VLOOKUP(BA38,選手名!$Q$1:$R68,2))</f>
        <v/>
      </c>
      <c r="AQ38" s="299"/>
      <c r="AR38" s="95" t="str">
        <f>IF(AX38="","",VLOOKUP(AX38,選手名!$A$2:$J$201,2))</f>
        <v/>
      </c>
      <c r="AS38" s="297"/>
      <c r="AT38" s="296" t="s">
        <v>212</v>
      </c>
      <c r="AU38" s="296" t="str">
        <f>IF(AY38="","",IF(AK38="○","×","○"))</f>
        <v/>
      </c>
      <c r="AW38" s="22">
        <v>68</v>
      </c>
      <c r="AX38" s="29"/>
      <c r="AY38" s="21"/>
      <c r="AZ38" s="111"/>
      <c r="BA38" s="28"/>
    </row>
    <row r="39" spans="19:53" ht="15.95" customHeight="1" thickBot="1">
      <c r="S39" s="203">
        <v>19</v>
      </c>
      <c r="T39" s="29">
        <v>78</v>
      </c>
      <c r="U39" s="24"/>
      <c r="V39" s="111"/>
      <c r="W39" s="24"/>
      <c r="Y39" s="5" t="str">
        <f>IF(U39="","",IF(U39=1,"○","×"))</f>
        <v/>
      </c>
      <c r="Z39" s="5" t="s">
        <v>214</v>
      </c>
      <c r="AA39" s="73"/>
      <c r="AB39" s="285" t="str">
        <f>IF(S39="","",VLOOKUP(S39,選手名!$A$2:$J$201,2))</f>
        <v>久野</v>
      </c>
      <c r="AC39" s="99"/>
      <c r="AD39" s="100" t="str">
        <f>IF(W39="","",VLOOKUP(W39,選手名!$Q$1:$R67,2))</f>
        <v/>
      </c>
      <c r="AE39" s="101"/>
      <c r="AF39" s="285" t="str">
        <f>IF(T39="","",VLOOKUP(T39,選手名!$A$2:$J$201,2))</f>
        <v>重綱</v>
      </c>
      <c r="AG39" s="99" t="s">
        <v>263</v>
      </c>
      <c r="AH39" s="5" t="s">
        <v>214</v>
      </c>
      <c r="AI39" s="5" t="str">
        <f>IF(Y39="","",IF(Y39="○","×","○"))</f>
        <v/>
      </c>
      <c r="AJ39" s="93"/>
      <c r="AK39" s="5" t="str">
        <f>IF(AY39="","",IF(AY39=1,"○","×"))</f>
        <v/>
      </c>
      <c r="AL39" s="5" t="s">
        <v>214</v>
      </c>
      <c r="AM39" s="73"/>
      <c r="AN39" s="64" t="str">
        <f>IF(AW39="","",VLOOKUP(AW39,選手名!$A$2:$J$201,2))</f>
        <v>田島</v>
      </c>
      <c r="AO39" s="99"/>
      <c r="AP39" s="100" t="str">
        <f>IF(BA39="","",VLOOKUP(BA39,選手名!$Q$1:$R69,2))</f>
        <v/>
      </c>
      <c r="AQ39" s="101"/>
      <c r="AR39" s="64" t="str">
        <f>IF(AX39="","",VLOOKUP(AX39,選手名!$A$2:$J$201,2))</f>
        <v/>
      </c>
      <c r="AS39" s="99"/>
      <c r="AT39" s="5" t="s">
        <v>214</v>
      </c>
      <c r="AU39" s="5" t="str">
        <f>IF(AY39="","",IF(AK39="○","×","○"))</f>
        <v/>
      </c>
      <c r="AW39" s="22">
        <v>65</v>
      </c>
      <c r="AX39" s="29"/>
      <c r="AY39" s="24"/>
      <c r="AZ39" s="111"/>
      <c r="BA39" s="24"/>
    </row>
    <row r="40" spans="19:53" ht="15.95" customHeight="1" thickBot="1">
      <c r="S40" s="203">
        <v>20</v>
      </c>
      <c r="T40" s="29">
        <v>77</v>
      </c>
      <c r="U40" s="24"/>
      <c r="V40" s="111"/>
      <c r="W40" s="24"/>
      <c r="Y40" s="5" t="str">
        <f>IF(U40="","",IF(U40=1,"○","×"))</f>
        <v/>
      </c>
      <c r="Z40" s="5" t="s">
        <v>216</v>
      </c>
      <c r="AA40" s="73"/>
      <c r="AB40" s="285" t="str">
        <f>IF(S40="","",VLOOKUP(S40,選手名!$A$2:$J$201,2))</f>
        <v>内藤</v>
      </c>
      <c r="AC40" s="99"/>
      <c r="AD40" s="100" t="str">
        <f>IF(W40="","",VLOOKUP(W40,選手名!$Q$1:$R68,2))</f>
        <v/>
      </c>
      <c r="AE40" s="101"/>
      <c r="AF40" s="285" t="str">
        <f>IF(T40="","",VLOOKUP(T40,選手名!$A$2:$J$201,2))</f>
        <v>重綱</v>
      </c>
      <c r="AG40" s="99" t="s">
        <v>264</v>
      </c>
      <c r="AH40" s="5" t="s">
        <v>216</v>
      </c>
      <c r="AI40" s="5" t="str">
        <f>IF(Y40="","",IF(Y40="○","×","○"))</f>
        <v/>
      </c>
      <c r="AJ40" s="93"/>
      <c r="AK40" s="5" t="str">
        <f>IF(AY40="","",IF(AY40=1,"○","×"))</f>
        <v/>
      </c>
      <c r="AL40" s="5" t="s">
        <v>216</v>
      </c>
      <c r="AM40" s="73"/>
      <c r="AN40" s="64" t="str">
        <f>IF(AW40="","",VLOOKUP(AW40,選手名!$A$2:$J$201,2))</f>
        <v>清水</v>
      </c>
      <c r="AO40" s="99"/>
      <c r="AP40" s="100" t="str">
        <f>IF(BA40="","",VLOOKUP(BA40,選手名!$Q$1:$R70,2))</f>
        <v/>
      </c>
      <c r="AQ40" s="101"/>
      <c r="AR40" s="64" t="str">
        <f>IF(AX40="","",VLOOKUP(AX40,選手名!$A$2:$J$201,2))</f>
        <v/>
      </c>
      <c r="AS40" s="99"/>
      <c r="AT40" s="5" t="s">
        <v>216</v>
      </c>
      <c r="AU40" s="5" t="str">
        <f>IF(AY40="","",IF(AK40="○","×","○"))</f>
        <v/>
      </c>
      <c r="AW40" s="22">
        <v>67</v>
      </c>
      <c r="AX40" s="29"/>
      <c r="AY40" s="24"/>
      <c r="AZ40" s="111"/>
      <c r="BA40" s="24"/>
    </row>
    <row r="41" spans="19:53" ht="15.95" customHeight="1" thickBot="1">
      <c r="S41" s="203">
        <v>21</v>
      </c>
      <c r="T41" s="29">
        <v>76</v>
      </c>
      <c r="U41" s="24"/>
      <c r="V41" s="111"/>
      <c r="W41" s="24"/>
      <c r="Y41" s="5" t="str">
        <f>IF(U41="","",IF(U41=1,"○","×"))</f>
        <v/>
      </c>
      <c r="Z41" s="5" t="s">
        <v>217</v>
      </c>
      <c r="AA41" s="73"/>
      <c r="AB41" s="285" t="str">
        <f>IF(S41="","",VLOOKUP(S41,選手名!$A$2:$J$201,2))</f>
        <v>加藤</v>
      </c>
      <c r="AC41" s="99"/>
      <c r="AD41" s="100" t="str">
        <f>IF(W41="","",VLOOKUP(W41,選手名!$Q$1:$R69,2))</f>
        <v/>
      </c>
      <c r="AE41" s="101"/>
      <c r="AF41" s="285" t="str">
        <f>IF(T41="","",VLOOKUP(T41,選手名!$A$2:$J$201,2))</f>
        <v>藤原</v>
      </c>
      <c r="AG41" s="99"/>
      <c r="AH41" s="5" t="s">
        <v>217</v>
      </c>
      <c r="AI41" s="5" t="str">
        <f>IF(Y41="","",IF(Y41="○","×","○"))</f>
        <v/>
      </c>
      <c r="AJ41" s="93"/>
      <c r="AK41" s="11" t="str">
        <f>IF(AY41="","",IF(AY41=1,"○","×"))</f>
        <v/>
      </c>
      <c r="AL41" s="11" t="s">
        <v>217</v>
      </c>
      <c r="AM41" s="70"/>
      <c r="AN41" s="63" t="str">
        <f>IF(AW41="","",VLOOKUP(AW41,選手名!$A$2:$J$201,2))</f>
        <v>堀</v>
      </c>
      <c r="AO41" s="96"/>
      <c r="AP41" s="97" t="str">
        <f>IF(BA41="","",VLOOKUP(BA41,選手名!$Q$1:$R71,2))</f>
        <v/>
      </c>
      <c r="AQ41" s="98"/>
      <c r="AR41" s="63" t="str">
        <f>IF(AX41="","",VLOOKUP(AX41,選手名!$A$2:$J$201,2))</f>
        <v/>
      </c>
      <c r="AS41" s="96"/>
      <c r="AT41" s="11" t="s">
        <v>217</v>
      </c>
      <c r="AU41" s="11" t="str">
        <f>IF(AY41="","",IF(AK41="○","×","○"))</f>
        <v/>
      </c>
      <c r="AW41" s="22">
        <v>69</v>
      </c>
      <c r="AX41" s="29"/>
      <c r="AY41" s="24"/>
      <c r="AZ41" s="111"/>
      <c r="BA41" s="24"/>
    </row>
    <row r="42" spans="19:53" ht="15.75" customHeight="1" thickBot="1">
      <c r="S42" s="203">
        <v>22</v>
      </c>
      <c r="T42" s="29">
        <v>75</v>
      </c>
      <c r="U42" s="27"/>
      <c r="V42" s="219"/>
      <c r="W42" s="27"/>
      <c r="Y42" s="13" t="str">
        <f>IF(U42="","",IF(U42=1,"○","×"))</f>
        <v/>
      </c>
      <c r="Z42" s="13" t="s">
        <v>218</v>
      </c>
      <c r="AA42" s="78"/>
      <c r="AB42" s="286" t="str">
        <f>IF(S42="","",VLOOKUP(S42,選手名!$A$2:$J$201,2))</f>
        <v>奥田</v>
      </c>
      <c r="AC42" s="102"/>
      <c r="AD42" s="103" t="str">
        <f>IF(W42="","",VLOOKUP(W42,選手名!$Q$1:$R70,2))</f>
        <v/>
      </c>
      <c r="AE42" s="104"/>
      <c r="AF42" s="286" t="str">
        <f>IF(T42="","",VLOOKUP(T42,選手名!$A$2:$J$201,2))</f>
        <v>内田</v>
      </c>
      <c r="AG42" s="102"/>
      <c r="AH42" s="13" t="s">
        <v>218</v>
      </c>
      <c r="AI42" s="13" t="str">
        <f>IF(Y42="","",IF(Y42="○","×","○"))</f>
        <v/>
      </c>
      <c r="AJ42" s="93"/>
      <c r="AK42" s="289" t="str">
        <f>IF(AY42="","",IF(AY42=1,"○","×"))</f>
        <v/>
      </c>
      <c r="AL42" s="289" t="s">
        <v>218</v>
      </c>
      <c r="AM42" s="291"/>
      <c r="AN42" s="292" t="str">
        <f>IF(AW42="","",VLOOKUP(AW42,選手名!$A$2:$J$201,2))</f>
        <v>黒木</v>
      </c>
      <c r="AO42" s="293"/>
      <c r="AP42" s="294" t="str">
        <f>IF(BA42="","",VLOOKUP(BA42,選手名!$Q$1:$R72,2))</f>
        <v/>
      </c>
      <c r="AQ42" s="295"/>
      <c r="AR42" s="292" t="str">
        <f>IF(AX42="","",VLOOKUP(AX42,選手名!$A$2:$J$201,2))</f>
        <v/>
      </c>
      <c r="AS42" s="293"/>
      <c r="AT42" s="289" t="s">
        <v>218</v>
      </c>
      <c r="AU42" s="289" t="str">
        <f>IF(AY42="","",IF(AK42="○","×","○"))</f>
        <v/>
      </c>
      <c r="AW42" s="25">
        <v>66</v>
      </c>
      <c r="AX42" s="220"/>
      <c r="AY42" s="27"/>
      <c r="AZ42" s="219"/>
      <c r="BA42" s="27"/>
    </row>
    <row r="43" spans="19:53" ht="15.75" customHeight="1">
      <c r="S43" s="55"/>
      <c r="T43" s="55"/>
      <c r="U43" s="55"/>
      <c r="V43" s="111"/>
      <c r="W43" s="55"/>
      <c r="Y43" s="2"/>
      <c r="Z43" s="2"/>
      <c r="AA43" s="2"/>
      <c r="AB43" s="162"/>
      <c r="AC43" s="174"/>
      <c r="AD43" s="175"/>
      <c r="AE43" s="175"/>
      <c r="AF43" s="162"/>
      <c r="AG43" s="174"/>
      <c r="AH43" s="2"/>
      <c r="AI43" s="2"/>
      <c r="AJ43" s="93"/>
      <c r="AK43" s="2"/>
      <c r="AL43" s="2"/>
      <c r="AM43" s="2"/>
      <c r="AN43" s="162"/>
      <c r="AO43" s="174"/>
      <c r="AP43" s="175"/>
      <c r="AQ43" s="175"/>
      <c r="AR43" s="162"/>
      <c r="AS43" s="174"/>
      <c r="AT43" s="2"/>
      <c r="AU43" s="2"/>
      <c r="AW43" s="55"/>
      <c r="AX43" s="55"/>
      <c r="AY43" s="55"/>
      <c r="AZ43" s="111"/>
      <c r="BA43" s="55"/>
    </row>
    <row r="44" spans="19:53" ht="22.5" customHeight="1">
      <c r="S44" s="55"/>
      <c r="T44" s="55"/>
      <c r="U44" s="55"/>
      <c r="V44" s="111"/>
      <c r="W44" s="55"/>
      <c r="Y44" s="395" t="s">
        <v>265</v>
      </c>
      <c r="Z44" s="396"/>
      <c r="AA44" s="396"/>
      <c r="AB44" s="396"/>
      <c r="AC44" s="396"/>
      <c r="AD44" s="175"/>
      <c r="AE44" s="175"/>
      <c r="AF44" s="162"/>
      <c r="AG44" s="174"/>
      <c r="AH44" s="2"/>
      <c r="AI44" s="2"/>
      <c r="AJ44" s="93"/>
      <c r="AK44" s="2"/>
      <c r="AL44" s="2"/>
      <c r="AM44" s="2"/>
      <c r="AN44" s="162"/>
      <c r="AO44" s="174"/>
      <c r="AP44" s="175"/>
      <c r="AQ44" s="175"/>
      <c r="AR44" s="162"/>
      <c r="AS44" s="174"/>
      <c r="AT44" s="2"/>
      <c r="AU44" s="2"/>
      <c r="AW44" s="55"/>
      <c r="AX44" s="55"/>
      <c r="AY44" s="55"/>
      <c r="AZ44" s="111"/>
      <c r="BA44" s="55"/>
    </row>
    <row r="45" spans="19:53" ht="7.5" hidden="1" customHeight="1">
      <c r="Y45" s="93"/>
      <c r="Z45" s="93"/>
      <c r="AA45" s="105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105"/>
      <c r="AN45" s="93"/>
      <c r="AO45" s="93"/>
      <c r="AP45" s="93"/>
      <c r="AQ45" s="93"/>
      <c r="AR45" s="93"/>
      <c r="AS45" s="93"/>
      <c r="AT45" s="93"/>
      <c r="AU45" s="93"/>
      <c r="AY45" s="43"/>
      <c r="AZ45" s="43"/>
      <c r="BA45" s="43"/>
    </row>
    <row r="46" spans="19:53" ht="15.95" customHeight="1" thickBot="1">
      <c r="U46" s="42"/>
      <c r="V46" s="16"/>
      <c r="W46" s="16"/>
      <c r="Y46" s="356" t="str">
        <f>IF(団体予選組合せ!C17="","",団体予選組合せ!C17)</f>
        <v>宇治山田商業高校</v>
      </c>
      <c r="Z46" s="357"/>
      <c r="AA46" s="357"/>
      <c r="AB46" s="357"/>
      <c r="AC46" s="376"/>
      <c r="AD46" s="89">
        <v>7</v>
      </c>
      <c r="AE46" s="356" t="str">
        <f>IF(団体予選組合せ!F17="","",団体予選組合せ!F17)</f>
        <v>富岳館高校</v>
      </c>
      <c r="AF46" s="357"/>
      <c r="AG46" s="357"/>
      <c r="AH46" s="357"/>
      <c r="AI46" s="358"/>
      <c r="AJ46" s="91"/>
      <c r="AK46" s="356" t="str">
        <f>IF(団体予選組合せ!C18="","",団体予選組合せ!C18)</f>
        <v>愛工大名電高校</v>
      </c>
      <c r="AL46" s="357"/>
      <c r="AM46" s="357"/>
      <c r="AN46" s="357"/>
      <c r="AO46" s="376"/>
      <c r="AP46" s="89">
        <v>8</v>
      </c>
      <c r="AQ46" s="356" t="str">
        <f>IF(団体予選組合せ!F18="","",団体予選組合せ!F18)</f>
        <v>郡上北高校</v>
      </c>
      <c r="AR46" s="357"/>
      <c r="AS46" s="357"/>
      <c r="AT46" s="357"/>
      <c r="AU46" s="358"/>
      <c r="AY46" s="42"/>
      <c r="AZ46" s="16"/>
      <c r="BA46" s="16"/>
    </row>
    <row r="47" spans="19:53" ht="15.95" customHeight="1" thickBot="1">
      <c r="S47" s="7" t="s">
        <v>203</v>
      </c>
      <c r="T47" s="8" t="s">
        <v>203</v>
      </c>
      <c r="U47" s="360" t="s">
        <v>254</v>
      </c>
      <c r="V47" s="361"/>
      <c r="W47" s="17" t="s">
        <v>255</v>
      </c>
      <c r="Y47" s="13" t="s">
        <v>258</v>
      </c>
      <c r="Z47" s="365" t="str">
        <f>IF(団体予選組合せ!D17="","",団体予選組合せ!D17)</f>
        <v>三重</v>
      </c>
      <c r="AA47" s="366"/>
      <c r="AB47" s="366"/>
      <c r="AC47" s="375"/>
      <c r="AD47" s="92" t="s">
        <v>257</v>
      </c>
      <c r="AE47" s="365" t="str">
        <f>IF(団体予選組合せ!G17="","",団体予選組合せ!G17)</f>
        <v>静岡</v>
      </c>
      <c r="AF47" s="366"/>
      <c r="AG47" s="366"/>
      <c r="AH47" s="367"/>
      <c r="AI47" s="13" t="s">
        <v>258</v>
      </c>
      <c r="AJ47" s="93"/>
      <c r="AK47" s="13" t="s">
        <v>258</v>
      </c>
      <c r="AL47" s="365" t="str">
        <f>IF(団体予選組合せ!D18="","",団体予選組合せ!D18)</f>
        <v>愛知</v>
      </c>
      <c r="AM47" s="366"/>
      <c r="AN47" s="366"/>
      <c r="AO47" s="375"/>
      <c r="AP47" s="92" t="s">
        <v>257</v>
      </c>
      <c r="AQ47" s="365" t="str">
        <f>IF(団体予選組合せ!G18="","",団体予選組合せ!G18)</f>
        <v>岐阜</v>
      </c>
      <c r="AR47" s="366"/>
      <c r="AS47" s="366"/>
      <c r="AT47" s="367"/>
      <c r="AU47" s="13" t="s">
        <v>258</v>
      </c>
      <c r="AW47" s="7" t="s">
        <v>203</v>
      </c>
      <c r="AX47" s="8" t="s">
        <v>203</v>
      </c>
      <c r="AY47" s="360" t="s">
        <v>254</v>
      </c>
      <c r="AZ47" s="361"/>
      <c r="BA47" s="17" t="s">
        <v>255</v>
      </c>
    </row>
    <row r="48" spans="19:53" ht="15.95" customHeight="1">
      <c r="S48" s="19">
        <v>5</v>
      </c>
      <c r="T48" s="19">
        <v>51</v>
      </c>
      <c r="U48" s="21"/>
      <c r="V48" s="222"/>
      <c r="W48" s="21"/>
      <c r="Y48" s="11" t="str">
        <f>IF(U48="","",IF(U48=1,"○","×"))</f>
        <v/>
      </c>
      <c r="Z48" s="11" t="s">
        <v>212</v>
      </c>
      <c r="AA48" s="94"/>
      <c r="AB48" s="284" t="str">
        <f>IF(S48="","",VLOOKUP(S48,選手名!$A$2:$J$201,2))</f>
        <v>平賀</v>
      </c>
      <c r="AC48" s="96"/>
      <c r="AD48" s="97" t="str">
        <f>IF(W48="","",VLOOKUP(W48,選手名!$Q$1:$R74,2))</f>
        <v/>
      </c>
      <c r="AE48" s="98"/>
      <c r="AF48" s="284" t="str">
        <f>IF(T48="","",VLOOKUP(T48,選手名!$A$2:$J$201,2))</f>
        <v>渡邉</v>
      </c>
      <c r="AG48" s="96"/>
      <c r="AH48" s="11" t="s">
        <v>212</v>
      </c>
      <c r="AI48" s="11" t="str">
        <f>IF(Y48="","",IF(Y48="○","×","○"))</f>
        <v/>
      </c>
      <c r="AJ48" s="93"/>
      <c r="AK48" s="11" t="str">
        <f>IF(AY48="","",IF(AY48=1,"○","×"))</f>
        <v/>
      </c>
      <c r="AL48" s="11" t="s">
        <v>212</v>
      </c>
      <c r="AM48" s="94"/>
      <c r="AN48" s="284" t="str">
        <f>IF(AW48="","",VLOOKUP(AW48,選手名!$A$2:$J$201,2))</f>
        <v/>
      </c>
      <c r="AO48" s="96"/>
      <c r="AP48" s="97" t="str">
        <f>IF(BA48="","",VLOOKUP(BA48,選手名!$Q$1:$R74,2))</f>
        <v/>
      </c>
      <c r="AQ48" s="98"/>
      <c r="AR48" s="284" t="str">
        <f>IF(AX48="","",VLOOKUP(AX48,選手名!$A$2:$J$201,2))</f>
        <v>山本</v>
      </c>
      <c r="AS48" s="96"/>
      <c r="AT48" s="11" t="s">
        <v>212</v>
      </c>
      <c r="AU48" s="11" t="str">
        <f>IF(AY48="","",IF(AK48="○","×","○"))</f>
        <v/>
      </c>
      <c r="AW48" s="22"/>
      <c r="AX48" s="20">
        <v>79</v>
      </c>
      <c r="AY48" s="21"/>
      <c r="AZ48" s="111"/>
      <c r="BA48" s="28"/>
    </row>
    <row r="49" spans="19:53" ht="15.95" customHeight="1">
      <c r="S49" s="19">
        <v>3</v>
      </c>
      <c r="T49" s="19">
        <v>53</v>
      </c>
      <c r="U49" s="24"/>
      <c r="V49" s="111"/>
      <c r="W49" s="24"/>
      <c r="Y49" s="5" t="str">
        <f>IF(U49="","",IF(U49=1,"○","×"))</f>
        <v/>
      </c>
      <c r="Z49" s="5" t="s">
        <v>214</v>
      </c>
      <c r="AA49" s="73"/>
      <c r="AB49" s="285" t="str">
        <f>IF(S49="","",VLOOKUP(S49,選手名!$A$2:$J$201,2))</f>
        <v>中西</v>
      </c>
      <c r="AC49" s="99" t="s">
        <v>259</v>
      </c>
      <c r="AD49" s="100" t="str">
        <f>IF(W49="","",VLOOKUP(W49,選手名!$Q$1:$R75,2))</f>
        <v/>
      </c>
      <c r="AE49" s="101"/>
      <c r="AF49" s="285" t="str">
        <f>IF(T49="","",VLOOKUP(T49,選手名!$A$2:$J$201,2))</f>
        <v>芹澤</v>
      </c>
      <c r="AG49" s="99"/>
      <c r="AH49" s="5" t="s">
        <v>214</v>
      </c>
      <c r="AI49" s="5" t="str">
        <f>IF(Y49="","",IF(Y49="○","×","○"))</f>
        <v/>
      </c>
      <c r="AJ49" s="93"/>
      <c r="AK49" s="11" t="str">
        <f>IF(AY49="","",IF(AY49=1,"○","×"))</f>
        <v/>
      </c>
      <c r="AL49" s="5" t="s">
        <v>214</v>
      </c>
      <c r="AM49" s="73"/>
      <c r="AN49" s="285" t="str">
        <f>IF(AW49="","",VLOOKUP(AW49,選手名!$A$2:$J$201,2))</f>
        <v>久野</v>
      </c>
      <c r="AO49" s="99"/>
      <c r="AP49" s="100" t="str">
        <f>IF(BA49="","",VLOOKUP(BA49,選手名!$Q$1:$R75,2))</f>
        <v/>
      </c>
      <c r="AQ49" s="101"/>
      <c r="AR49" s="285" t="str">
        <f>IF(AX49="","",VLOOKUP(AX49,選手名!$A$2:$J$201,2))</f>
        <v>松永</v>
      </c>
      <c r="AS49" s="99"/>
      <c r="AT49" s="5" t="s">
        <v>214</v>
      </c>
      <c r="AU49" s="11" t="str">
        <f>IF(AY49="","",IF(AK49="○","×","○"))</f>
        <v/>
      </c>
      <c r="AW49" s="22">
        <v>19</v>
      </c>
      <c r="AX49" s="23">
        <v>80</v>
      </c>
      <c r="AY49" s="24"/>
      <c r="AZ49" s="111"/>
      <c r="BA49" s="24"/>
    </row>
    <row r="50" spans="19:53" ht="15.95" customHeight="1">
      <c r="S50" s="19">
        <v>2</v>
      </c>
      <c r="T50" s="19"/>
      <c r="U50" s="24"/>
      <c r="V50" s="111"/>
      <c r="W50" s="24"/>
      <c r="Y50" s="5" t="str">
        <f>IF(U50="","",IF(U50=1,"○","×"))</f>
        <v/>
      </c>
      <c r="Z50" s="5" t="s">
        <v>216</v>
      </c>
      <c r="AA50" s="73"/>
      <c r="AB50" s="285" t="str">
        <f>IF(S50="","",VLOOKUP(S50,選手名!$A$2:$J$201,2))</f>
        <v>中西</v>
      </c>
      <c r="AC50" s="99" t="s">
        <v>260</v>
      </c>
      <c r="AD50" s="100" t="str">
        <f>IF(W50="","",VLOOKUP(W50,選手名!$Q$1:$R76,2))</f>
        <v/>
      </c>
      <c r="AE50" s="101"/>
      <c r="AF50" s="285" t="str">
        <f>IF(T50="","",VLOOKUP(T50,選手名!$A$2:$J$201,2))</f>
        <v/>
      </c>
      <c r="AG50" s="99"/>
      <c r="AH50" s="5" t="s">
        <v>216</v>
      </c>
      <c r="AI50" s="5" t="str">
        <f>IF(Y50="","",IF(Y50="○","×","○"))</f>
        <v/>
      </c>
      <c r="AJ50" s="93"/>
      <c r="AK50" s="11" t="str">
        <f>IF(AY50="","",IF(AY50=1,"○","×"))</f>
        <v/>
      </c>
      <c r="AL50" s="5" t="s">
        <v>216</v>
      </c>
      <c r="AM50" s="73"/>
      <c r="AN50" s="285" t="str">
        <f>IF(AW50="","",VLOOKUP(AW50,選手名!$A$2:$J$201,2))</f>
        <v>内藤</v>
      </c>
      <c r="AO50" s="99"/>
      <c r="AP50" s="100" t="str">
        <f>IF(BA50="","",VLOOKUP(BA50,選手名!$Q$1:$R76,2))</f>
        <v/>
      </c>
      <c r="AQ50" s="101"/>
      <c r="AR50" s="285" t="str">
        <f>IF(AX50="","",VLOOKUP(AX50,選手名!$A$2:$J$201,2))</f>
        <v>岩田</v>
      </c>
      <c r="AS50" s="99"/>
      <c r="AT50" s="5" t="s">
        <v>216</v>
      </c>
      <c r="AU50" s="11" t="str">
        <f>IF(AY50="","",IF(AK50="○","×","○"))</f>
        <v/>
      </c>
      <c r="AW50" s="22">
        <v>20</v>
      </c>
      <c r="AX50" s="23">
        <v>81</v>
      </c>
      <c r="AY50" s="24"/>
      <c r="AZ50" s="111"/>
      <c r="BA50" s="24"/>
    </row>
    <row r="51" spans="19:53" ht="15.95" customHeight="1">
      <c r="S51" s="19">
        <v>6</v>
      </c>
      <c r="T51" s="19">
        <v>52</v>
      </c>
      <c r="U51" s="24"/>
      <c r="V51" s="111"/>
      <c r="W51" s="24"/>
      <c r="Y51" s="5" t="str">
        <f>IF(U51="","",IF(U51=1,"○","×"))</f>
        <v/>
      </c>
      <c r="Z51" s="5" t="s">
        <v>217</v>
      </c>
      <c r="AA51" s="73"/>
      <c r="AB51" s="285" t="str">
        <f>IF(S51="","",VLOOKUP(S51,選手名!$A$2:$J$201,2))</f>
        <v>森口</v>
      </c>
      <c r="AC51" s="99"/>
      <c r="AD51" s="100" t="str">
        <f>IF(W51="","",VLOOKUP(W51,選手名!$Q$1:$R77,2))</f>
        <v/>
      </c>
      <c r="AE51" s="101"/>
      <c r="AF51" s="285" t="str">
        <f>IF(T51="","",VLOOKUP(T51,選手名!$A$2:$J$201,2))</f>
        <v>遠藤</v>
      </c>
      <c r="AG51" s="99"/>
      <c r="AH51" s="5" t="s">
        <v>217</v>
      </c>
      <c r="AI51" s="5" t="str">
        <f>IF(Y51="","",IF(Y51="○","×","○"))</f>
        <v/>
      </c>
      <c r="AJ51" s="93"/>
      <c r="AK51" s="11" t="str">
        <f>IF(AY51="","",IF(AY51=1,"○","×"))</f>
        <v/>
      </c>
      <c r="AL51" s="5" t="s">
        <v>217</v>
      </c>
      <c r="AM51" s="73"/>
      <c r="AN51" s="285" t="str">
        <f>IF(AW51="","",VLOOKUP(AW51,選手名!$A$2:$J$201,2))</f>
        <v>加藤</v>
      </c>
      <c r="AO51" s="99"/>
      <c r="AP51" s="100" t="str">
        <f>IF(BA51="","",VLOOKUP(BA51,選手名!$Q$1:$R77,2))</f>
        <v/>
      </c>
      <c r="AQ51" s="101"/>
      <c r="AR51" s="285" t="str">
        <f>IF(AX51="","",VLOOKUP(AX51,選手名!$A$2:$J$201,2))</f>
        <v>岡田</v>
      </c>
      <c r="AS51" s="99"/>
      <c r="AT51" s="5" t="s">
        <v>217</v>
      </c>
      <c r="AU51" s="11" t="str">
        <f>IF(AY51="","",IF(AK51="○","×","○"))</f>
        <v/>
      </c>
      <c r="AW51" s="22">
        <v>21</v>
      </c>
      <c r="AX51" s="23">
        <v>82</v>
      </c>
      <c r="AY51" s="24"/>
      <c r="AZ51" s="111"/>
      <c r="BA51" s="24"/>
    </row>
    <row r="52" spans="19:53" ht="15.95" customHeight="1" thickBot="1">
      <c r="S52" s="19">
        <v>1</v>
      </c>
      <c r="T52" s="25">
        <v>50</v>
      </c>
      <c r="U52" s="27"/>
      <c r="V52" s="219"/>
      <c r="W52" s="27"/>
      <c r="Y52" s="13" t="str">
        <f>IF(U52="","",IF(U52=1,"○","×"))</f>
        <v/>
      </c>
      <c r="Z52" s="13" t="s">
        <v>218</v>
      </c>
      <c r="AA52" s="78"/>
      <c r="AB52" s="286" t="str">
        <f>IF(S52="","",VLOOKUP(S52,選手名!$A$2:$J$201,2))</f>
        <v>谷水</v>
      </c>
      <c r="AC52" s="102"/>
      <c r="AD52" s="103" t="str">
        <f>IF(W52="","",VLOOKUP(W52,選手名!$Q$1:$R78,2))</f>
        <v/>
      </c>
      <c r="AE52" s="104"/>
      <c r="AF52" s="286" t="str">
        <f>IF(T52="","",VLOOKUP(T52,選手名!$A$2:$J$201,2))</f>
        <v>近藤</v>
      </c>
      <c r="AG52" s="102"/>
      <c r="AH52" s="13" t="s">
        <v>218</v>
      </c>
      <c r="AI52" s="13" t="str">
        <f>IF(Y52="","",IF(Y52="○","×","○"))</f>
        <v/>
      </c>
      <c r="AJ52" s="93"/>
      <c r="AK52" s="13" t="str">
        <f>IF(AY52="","",IF(AY52=1,"○","×"))</f>
        <v/>
      </c>
      <c r="AL52" s="13" t="s">
        <v>218</v>
      </c>
      <c r="AM52" s="78"/>
      <c r="AN52" s="286" t="str">
        <f>IF(AW52="","",VLOOKUP(AW52,選手名!$A$2:$J$201,2))</f>
        <v>奥田</v>
      </c>
      <c r="AO52" s="102"/>
      <c r="AP52" s="103" t="str">
        <f>IF(BA52="","",VLOOKUP(BA52,選手名!$Q$1:$R78,2))</f>
        <v/>
      </c>
      <c r="AQ52" s="104"/>
      <c r="AR52" s="286" t="str">
        <f>IF(AX52="","",VLOOKUP(AX52,選手名!$A$2:$J$201,2))</f>
        <v>髙橋</v>
      </c>
      <c r="AS52" s="102"/>
      <c r="AT52" s="13" t="s">
        <v>218</v>
      </c>
      <c r="AU52" s="13" t="str">
        <f>IF(AY52="","",IF(AK52="○","×","○"))</f>
        <v/>
      </c>
      <c r="AW52" s="22">
        <v>22</v>
      </c>
      <c r="AX52" s="23">
        <v>83</v>
      </c>
      <c r="AY52" s="27"/>
      <c r="AZ52" s="112"/>
      <c r="BA52" s="27"/>
    </row>
    <row r="53" spans="19:53" ht="15.75" customHeight="1"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93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</row>
    <row r="54" spans="19:53" ht="0.75" customHeight="1">
      <c r="Y54" s="392" t="s">
        <v>266</v>
      </c>
      <c r="Z54" s="393"/>
      <c r="AA54" s="393"/>
      <c r="AB54" s="393"/>
      <c r="AC54" s="87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</row>
    <row r="55" spans="19:53" ht="15.75" customHeight="1" thickBot="1">
      <c r="U55" s="42"/>
      <c r="V55" s="16"/>
      <c r="W55" s="16"/>
      <c r="Y55" s="356" t="str">
        <f>IF(団体予選組合せ!C19="","",団体予選組合せ!C19)</f>
        <v>焼津水産高校</v>
      </c>
      <c r="Z55" s="357"/>
      <c r="AA55" s="357"/>
      <c r="AB55" s="357"/>
      <c r="AC55" s="376"/>
      <c r="AD55" s="89">
        <v>9</v>
      </c>
      <c r="AE55" s="356" t="str">
        <f>IF(団体予選組合せ!F19="","",団体予選組合せ!F19)</f>
        <v>市立岐阜商業高校</v>
      </c>
      <c r="AF55" s="357"/>
      <c r="AG55" s="357"/>
      <c r="AH55" s="357"/>
      <c r="AI55" s="358"/>
      <c r="AJ55" s="91"/>
      <c r="AK55" s="356" t="str">
        <f>IF(団体予選組合せ!C20="","",団体予選組合せ!C20)</f>
        <v>大垣日大高校</v>
      </c>
      <c r="AL55" s="357"/>
      <c r="AM55" s="357"/>
      <c r="AN55" s="357"/>
      <c r="AO55" s="376"/>
      <c r="AP55" s="89">
        <v>10</v>
      </c>
      <c r="AQ55" s="356" t="str">
        <f>IF(団体予選組合せ!F20="","",団体予選組合せ!F20)</f>
        <v>明野高校</v>
      </c>
      <c r="AR55" s="357"/>
      <c r="AS55" s="357"/>
      <c r="AT55" s="357"/>
      <c r="AU55" s="358"/>
      <c r="AY55" s="42"/>
      <c r="AZ55" s="16"/>
      <c r="BA55" s="16"/>
    </row>
    <row r="56" spans="19:53" ht="15.95" customHeight="1" thickBot="1">
      <c r="S56" s="7" t="s">
        <v>203</v>
      </c>
      <c r="T56" s="8" t="s">
        <v>203</v>
      </c>
      <c r="U56" s="360" t="s">
        <v>254</v>
      </c>
      <c r="V56" s="361"/>
      <c r="W56" s="17" t="s">
        <v>255</v>
      </c>
      <c r="Y56" s="13" t="s">
        <v>258</v>
      </c>
      <c r="Z56" s="365" t="str">
        <f>IF(団体予選組合せ!D19="","",団体予選組合せ!D19)</f>
        <v>静岡</v>
      </c>
      <c r="AA56" s="366"/>
      <c r="AB56" s="366"/>
      <c r="AC56" s="375"/>
      <c r="AD56" s="92" t="s">
        <v>257</v>
      </c>
      <c r="AE56" s="365" t="str">
        <f>IF(団体予選組合せ!G19="","",団体予選組合せ!G19)</f>
        <v>岐阜</v>
      </c>
      <c r="AF56" s="366"/>
      <c r="AG56" s="366"/>
      <c r="AH56" s="367"/>
      <c r="AI56" s="13" t="s">
        <v>258</v>
      </c>
      <c r="AJ56" s="93"/>
      <c r="AK56" s="13" t="s">
        <v>258</v>
      </c>
      <c r="AL56" s="365" t="str">
        <f>IF(団体予選組合せ!D20="","",団体予選組合せ!D20)</f>
        <v>岐阜</v>
      </c>
      <c r="AM56" s="366"/>
      <c r="AN56" s="366"/>
      <c r="AO56" s="375"/>
      <c r="AP56" s="92" t="s">
        <v>257</v>
      </c>
      <c r="AQ56" s="365" t="str">
        <f>IF(団体予選組合せ!G20="","",団体予選組合せ!G20)</f>
        <v>三重</v>
      </c>
      <c r="AR56" s="366"/>
      <c r="AS56" s="366"/>
      <c r="AT56" s="367"/>
      <c r="AU56" s="13" t="s">
        <v>258</v>
      </c>
      <c r="AW56" s="7" t="s">
        <v>203</v>
      </c>
      <c r="AX56" s="8" t="s">
        <v>203</v>
      </c>
      <c r="AY56" s="360" t="s">
        <v>254</v>
      </c>
      <c r="AZ56" s="361"/>
      <c r="BA56" s="17" t="s">
        <v>255</v>
      </c>
    </row>
    <row r="57" spans="19:53" ht="15.95" customHeight="1">
      <c r="S57" s="29">
        <v>45</v>
      </c>
      <c r="T57" s="20">
        <v>72</v>
      </c>
      <c r="U57" s="21"/>
      <c r="V57" s="222"/>
      <c r="W57" s="21"/>
      <c r="Y57" s="11" t="str">
        <f>IF(U57="","",IF(U57=1,"○","×"))</f>
        <v/>
      </c>
      <c r="Z57" s="11" t="s">
        <v>212</v>
      </c>
      <c r="AA57" s="94"/>
      <c r="AB57" s="284" t="str">
        <f>IF(S57="","",VLOOKUP(S57,選手名!$A$2:$J$201,2))</f>
        <v>ホン</v>
      </c>
      <c r="AC57" s="96"/>
      <c r="AD57" s="97" t="str">
        <f>IF(W57="","",VLOOKUP(W57,選手名!$Q$1:$R83,2))</f>
        <v/>
      </c>
      <c r="AE57" s="98"/>
      <c r="AF57" s="284" t="str">
        <f>IF(T57="","",VLOOKUP(T57,選手名!$A$2:$J$201,2))</f>
        <v>玉田</v>
      </c>
      <c r="AG57" s="96"/>
      <c r="AH57" s="11" t="s">
        <v>212</v>
      </c>
      <c r="AI57" s="11" t="str">
        <f>IF(Y57="","",IF(Y57="○","×","○"))</f>
        <v/>
      </c>
      <c r="AJ57" s="93"/>
      <c r="AK57" s="11" t="str">
        <f>IF(AY57="","",IF(AY57=1,"○","×"))</f>
        <v/>
      </c>
      <c r="AL57" s="11" t="s">
        <v>212</v>
      </c>
      <c r="AM57" s="94"/>
      <c r="AN57" s="284" t="str">
        <f>IF(AW57="","",VLOOKUP(AW57,選手名!$A$2:$J$201,2))</f>
        <v/>
      </c>
      <c r="AO57" s="96"/>
      <c r="AP57" s="97" t="str">
        <f>IF(BA57="","",VLOOKUP(BA57,選手名!$Q$1:$R83,2))</f>
        <v/>
      </c>
      <c r="AQ57" s="98"/>
      <c r="AR57" s="284" t="str">
        <f>IF(AX57="","",VLOOKUP(AX57,選手名!$A$2:$J$201,2))</f>
        <v>青山</v>
      </c>
      <c r="AS57" s="96"/>
      <c r="AT57" s="11" t="s">
        <v>212</v>
      </c>
      <c r="AU57" s="11" t="str">
        <f>IF(AY57="","",IF(AK57="○","×","○"))</f>
        <v/>
      </c>
      <c r="AW57" s="29"/>
      <c r="AX57" s="20">
        <v>11</v>
      </c>
      <c r="AY57" s="21"/>
      <c r="AZ57" s="222"/>
      <c r="BA57" s="21"/>
    </row>
    <row r="58" spans="19:53" ht="15.95" customHeight="1">
      <c r="S58" s="29">
        <v>46</v>
      </c>
      <c r="T58" s="20">
        <v>70</v>
      </c>
      <c r="U58" s="24"/>
      <c r="V58" s="111"/>
      <c r="W58" s="24"/>
      <c r="Y58" s="5" t="str">
        <f>IF(U58="","",IF(U58=1,"○","×"))</f>
        <v/>
      </c>
      <c r="Z58" s="5" t="s">
        <v>214</v>
      </c>
      <c r="AA58" s="73"/>
      <c r="AB58" s="318" t="str">
        <f>IF(S58="","",VLOOKUP(S58,選手名!$A$2:$J$201,2))</f>
        <v>カジワラ</v>
      </c>
      <c r="AC58" s="99"/>
      <c r="AD58" s="100" t="str">
        <f>IF(W58="","",VLOOKUP(W58,選手名!$Q$1:$R84,2))</f>
        <v/>
      </c>
      <c r="AE58" s="101"/>
      <c r="AF58" s="285" t="str">
        <f>IF(T58="","",VLOOKUP(T58,選手名!$A$2:$J$201,2))</f>
        <v>奥村</v>
      </c>
      <c r="AG58" s="99"/>
      <c r="AH58" s="5" t="s">
        <v>214</v>
      </c>
      <c r="AI58" s="5" t="str">
        <f>IF(Y58="","",IF(Y58="○","×","○"))</f>
        <v/>
      </c>
      <c r="AJ58" s="93"/>
      <c r="AK58" s="11" t="str">
        <f>IF(AY58="","",IF(AY58=1,"○","×"))</f>
        <v/>
      </c>
      <c r="AL58" s="5" t="s">
        <v>214</v>
      </c>
      <c r="AM58" s="73"/>
      <c r="AN58" s="285" t="str">
        <f>IF(AW58="","",VLOOKUP(AW58,選手名!$A$2:$J$201,2))</f>
        <v>重綱</v>
      </c>
      <c r="AO58" s="99" t="s">
        <v>263</v>
      </c>
      <c r="AP58" s="100" t="str">
        <f>IF(BA58="","",VLOOKUP(BA58,選手名!$Q$1:$R84,2))</f>
        <v/>
      </c>
      <c r="AQ58" s="101"/>
      <c r="AR58" s="285" t="str">
        <f>IF(AX58="","",VLOOKUP(AX58,選手名!$A$2:$J$201,2))</f>
        <v/>
      </c>
      <c r="AS58" s="99"/>
      <c r="AT58" s="5" t="s">
        <v>214</v>
      </c>
      <c r="AU58" s="11" t="str">
        <f>IF(AY58="","",IF(AK58="○","×","○"))</f>
        <v/>
      </c>
      <c r="AW58" s="29">
        <v>78</v>
      </c>
      <c r="AX58" s="20"/>
      <c r="AY58" s="24"/>
      <c r="AZ58" s="111"/>
      <c r="BA58" s="24"/>
    </row>
    <row r="59" spans="19:53" ht="15.95" customHeight="1">
      <c r="S59" s="29">
        <v>47</v>
      </c>
      <c r="T59" s="20">
        <v>71</v>
      </c>
      <c r="U59" s="24"/>
      <c r="V59" s="111"/>
      <c r="W59" s="24"/>
      <c r="Y59" s="5" t="str">
        <f>IF(U59="","",IF(U59=1,"○","×"))</f>
        <v/>
      </c>
      <c r="Z59" s="5" t="s">
        <v>216</v>
      </c>
      <c r="AA59" s="73"/>
      <c r="AB59" s="285" t="str">
        <f>IF(S59="","",VLOOKUP(S59,選手名!$A$2:$J$201,2))</f>
        <v>白鳥</v>
      </c>
      <c r="AC59" s="99"/>
      <c r="AD59" s="100" t="str">
        <f>IF(W59="","",VLOOKUP(W59,選手名!$Q$1:$R85,2))</f>
        <v/>
      </c>
      <c r="AE59" s="101"/>
      <c r="AF59" s="285" t="str">
        <f>IF(T59="","",VLOOKUP(T59,選手名!$A$2:$J$201,2))</f>
        <v>加藤</v>
      </c>
      <c r="AG59" s="99" t="s">
        <v>261</v>
      </c>
      <c r="AH59" s="5" t="s">
        <v>216</v>
      </c>
      <c r="AI59" s="5" t="str">
        <f>IF(Y59="","",IF(Y59="○","×","○"))</f>
        <v/>
      </c>
      <c r="AJ59" s="93"/>
      <c r="AK59" s="11" t="str">
        <f>IF(AY59="","",IF(AY59=1,"○","×"))</f>
        <v/>
      </c>
      <c r="AL59" s="5" t="s">
        <v>216</v>
      </c>
      <c r="AM59" s="73"/>
      <c r="AN59" s="285" t="str">
        <f>IF(AW59="","",VLOOKUP(AW59,選手名!$A$2:$J$201,2))</f>
        <v>重綱</v>
      </c>
      <c r="AO59" s="99" t="s">
        <v>264</v>
      </c>
      <c r="AP59" s="100" t="str">
        <f>IF(BA59="","",VLOOKUP(BA59,選手名!$Q$1:$R85,2))</f>
        <v/>
      </c>
      <c r="AQ59" s="101"/>
      <c r="AR59" s="285" t="str">
        <f>IF(AX59="","",VLOOKUP(AX59,選手名!$A$2:$J$201,2))</f>
        <v>小西</v>
      </c>
      <c r="AS59" s="99"/>
      <c r="AT59" s="5" t="s">
        <v>216</v>
      </c>
      <c r="AU59" s="11" t="str">
        <f>IF(AY59="","",IF(AK59="○","×","○"))</f>
        <v/>
      </c>
      <c r="AW59" s="29">
        <v>77</v>
      </c>
      <c r="AX59" s="20">
        <v>9</v>
      </c>
      <c r="AY59" s="24"/>
      <c r="AZ59" s="111"/>
      <c r="BA59" s="24"/>
    </row>
    <row r="60" spans="19:53" ht="15.95" customHeight="1">
      <c r="S60" s="29">
        <v>48</v>
      </c>
      <c r="T60" s="20">
        <v>74</v>
      </c>
      <c r="U60" s="24"/>
      <c r="V60" s="111"/>
      <c r="W60" s="24"/>
      <c r="Y60" s="5" t="str">
        <f>IF(U60="","",IF(U60=1,"○","×"))</f>
        <v/>
      </c>
      <c r="Z60" s="5" t="s">
        <v>217</v>
      </c>
      <c r="AA60" s="73"/>
      <c r="AB60" s="285" t="str">
        <f>IF(S60="","",VLOOKUP(S60,選手名!$A$2:$J$201,2))</f>
        <v>石上</v>
      </c>
      <c r="AC60" s="99"/>
      <c r="AD60" s="100" t="str">
        <f>IF(W60="","",VLOOKUP(W60,選手名!$Q$1:$R86,2))</f>
        <v/>
      </c>
      <c r="AE60" s="101"/>
      <c r="AF60" s="285" t="str">
        <f>IF(T60="","",VLOOKUP(T60,選手名!$A$2:$J$201,2))</f>
        <v>加藤</v>
      </c>
      <c r="AG60" s="99" t="s">
        <v>262</v>
      </c>
      <c r="AH60" s="5" t="s">
        <v>217</v>
      </c>
      <c r="AI60" s="5" t="str">
        <f>IF(Y60="","",IF(Y60="○","×","○"))</f>
        <v/>
      </c>
      <c r="AJ60" s="93"/>
      <c r="AK60" s="11" t="str">
        <f>IF(AY60="","",IF(AY60=1,"○","×"))</f>
        <v/>
      </c>
      <c r="AL60" s="5" t="s">
        <v>217</v>
      </c>
      <c r="AM60" s="73"/>
      <c r="AN60" s="285" t="str">
        <f>IF(AW60="","",VLOOKUP(AW60,選手名!$A$2:$J$201,2))</f>
        <v>藤原</v>
      </c>
      <c r="AO60" s="99"/>
      <c r="AP60" s="100" t="str">
        <f>IF(BA60="","",VLOOKUP(BA60,選手名!$Q$1:$R86,2))</f>
        <v/>
      </c>
      <c r="AQ60" s="101"/>
      <c r="AR60" s="285" t="str">
        <f>IF(AX60="","",VLOOKUP(AX60,選手名!$A$2:$J$201,2))</f>
        <v>松浦</v>
      </c>
      <c r="AS60" s="99"/>
      <c r="AT60" s="5" t="s">
        <v>217</v>
      </c>
      <c r="AU60" s="11" t="str">
        <f>IF(AY60="","",IF(AK60="○","×","○"))</f>
        <v/>
      </c>
      <c r="AW60" s="29">
        <v>76</v>
      </c>
      <c r="AX60" s="20">
        <v>10</v>
      </c>
      <c r="AY60" s="24"/>
      <c r="AZ60" s="111"/>
      <c r="BA60" s="24"/>
    </row>
    <row r="61" spans="19:53" ht="15.95" customHeight="1" thickBot="1">
      <c r="S61" s="29">
        <v>49</v>
      </c>
      <c r="T61" s="20">
        <v>73</v>
      </c>
      <c r="U61" s="27"/>
      <c r="V61" s="219"/>
      <c r="W61" s="27"/>
      <c r="Y61" s="13" t="str">
        <f>IF(U61="","",IF(U61=1,"○","×"))</f>
        <v/>
      </c>
      <c r="Z61" s="13" t="s">
        <v>218</v>
      </c>
      <c r="AA61" s="78"/>
      <c r="AB61" s="286" t="str">
        <f>IF(S61="","",VLOOKUP(S61,選手名!$A$2:$J$201,2))</f>
        <v>海田</v>
      </c>
      <c r="AC61" s="102"/>
      <c r="AD61" s="103" t="str">
        <f>IF(W61="","",VLOOKUP(W61,選手名!$Q$1:$R87,2))</f>
        <v/>
      </c>
      <c r="AE61" s="104"/>
      <c r="AF61" s="286" t="str">
        <f>IF(T61="","",VLOOKUP(T61,選手名!$A$2:$J$201,2))</f>
        <v>篠田</v>
      </c>
      <c r="AG61" s="102"/>
      <c r="AH61" s="13" t="s">
        <v>218</v>
      </c>
      <c r="AI61" s="13" t="str">
        <f>IF(Y61="","",IF(Y61="○","×","○"))</f>
        <v/>
      </c>
      <c r="AJ61" s="93"/>
      <c r="AK61" s="13" t="str">
        <f>IF(AY61="","",IF(AY61=1,"○","×"))</f>
        <v/>
      </c>
      <c r="AL61" s="13" t="s">
        <v>218</v>
      </c>
      <c r="AM61" s="78"/>
      <c r="AN61" s="286" t="str">
        <f>IF(AW61="","",VLOOKUP(AW61,選手名!$A$2:$J$201,2))</f>
        <v>内田</v>
      </c>
      <c r="AO61" s="102"/>
      <c r="AP61" s="103" t="str">
        <f>IF(BA61="","",VLOOKUP(BA61,選手名!$Q$1:$R87,2))</f>
        <v/>
      </c>
      <c r="AQ61" s="104"/>
      <c r="AR61" s="286" t="str">
        <f>IF(AX61="","",VLOOKUP(AX61,選手名!$A$2:$J$201,2))</f>
        <v>森下</v>
      </c>
      <c r="AS61" s="102"/>
      <c r="AT61" s="13" t="s">
        <v>218</v>
      </c>
      <c r="AU61" s="13" t="str">
        <f>IF(AY61="","",IF(AK61="○","×","○"))</f>
        <v/>
      </c>
      <c r="AW61" s="29">
        <v>75</v>
      </c>
      <c r="AX61" s="20">
        <v>12</v>
      </c>
      <c r="AY61" s="27"/>
      <c r="AZ61" s="219"/>
      <c r="BA61" s="27"/>
    </row>
    <row r="62" spans="19:53" ht="15.95" customHeight="1">
      <c r="Y62" s="93"/>
      <c r="Z62" s="93"/>
      <c r="AA62" s="105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</row>
    <row r="63" spans="19:53" ht="15.95" customHeight="1" thickBot="1">
      <c r="U63" s="42"/>
      <c r="V63" s="16"/>
      <c r="W63" s="16"/>
      <c r="Y63" s="356" t="str">
        <f>IF(団体予選組合せ!C21="","",団体予選組合せ!C21)</f>
        <v>岐阜農林高校</v>
      </c>
      <c r="Z63" s="357"/>
      <c r="AA63" s="357"/>
      <c r="AB63" s="357"/>
      <c r="AC63" s="376"/>
      <c r="AD63" s="89">
        <v>11</v>
      </c>
      <c r="AE63" s="356" t="str">
        <f>IF(団体予選組合せ!F21="","",団体予選組合せ!F21)</f>
        <v>富士宮北高校</v>
      </c>
      <c r="AF63" s="357"/>
      <c r="AG63" s="357"/>
      <c r="AH63" s="357"/>
      <c r="AI63" s="358"/>
      <c r="AJ63" s="91"/>
      <c r="AK63" s="371" t="str">
        <f>IF(団体予選組合せ!C22="","",団体予選組合せ!C22)</f>
        <v>飛龍高校</v>
      </c>
      <c r="AL63" s="371"/>
      <c r="AM63" s="371"/>
      <c r="AN63" s="371"/>
      <c r="AO63" s="372"/>
      <c r="AP63" s="288">
        <v>12</v>
      </c>
      <c r="AQ63" s="359" t="str">
        <f>IF(団体予選組合せ!F22="","",団体予選組合せ!F22)</f>
        <v>最少得点</v>
      </c>
      <c r="AR63" s="359"/>
      <c r="AS63" s="359"/>
      <c r="AT63" s="359"/>
      <c r="AU63" s="359"/>
      <c r="AY63" s="42"/>
      <c r="AZ63" s="16"/>
      <c r="BA63" s="16"/>
    </row>
    <row r="64" spans="19:53" ht="15.95" customHeight="1" thickBot="1">
      <c r="S64" s="7" t="s">
        <v>203</v>
      </c>
      <c r="T64" s="8" t="s">
        <v>203</v>
      </c>
      <c r="U64" s="360" t="s">
        <v>254</v>
      </c>
      <c r="V64" s="361"/>
      <c r="W64" s="17" t="s">
        <v>255</v>
      </c>
      <c r="Y64" s="13" t="s">
        <v>258</v>
      </c>
      <c r="Z64" s="365" t="str">
        <f>IF(団体予選組合せ!D21="","",団体予選組合せ!D21)</f>
        <v>岐阜</v>
      </c>
      <c r="AA64" s="366"/>
      <c r="AB64" s="366"/>
      <c r="AC64" s="375"/>
      <c r="AD64" s="92" t="s">
        <v>257</v>
      </c>
      <c r="AE64" s="365" t="str">
        <f>IF(団体予選組合せ!G21="","",団体予選組合せ!G21)</f>
        <v>静岡</v>
      </c>
      <c r="AF64" s="366"/>
      <c r="AG64" s="366"/>
      <c r="AH64" s="367"/>
      <c r="AI64" s="13" t="s">
        <v>258</v>
      </c>
      <c r="AJ64" s="93"/>
      <c r="AK64" s="289" t="s">
        <v>258</v>
      </c>
      <c r="AL64" s="369" t="str">
        <f>IF(団体予選組合せ!D22="","",団体予選組合せ!D22)</f>
        <v>静岡</v>
      </c>
      <c r="AM64" s="369"/>
      <c r="AN64" s="369"/>
      <c r="AO64" s="370"/>
      <c r="AP64" s="288" t="s">
        <v>257</v>
      </c>
      <c r="AQ64" s="362">
        <f>IF(団体予選組合せ!G22="","",団体予選組合せ!G22)</f>
        <v>0</v>
      </c>
      <c r="AR64" s="363"/>
      <c r="AS64" s="363"/>
      <c r="AT64" s="364"/>
      <c r="AU64" s="289" t="s">
        <v>258</v>
      </c>
      <c r="AW64" s="7" t="s">
        <v>203</v>
      </c>
      <c r="AX64" s="8" t="s">
        <v>203</v>
      </c>
      <c r="AY64" s="360" t="s">
        <v>254</v>
      </c>
      <c r="AZ64" s="361"/>
      <c r="BA64" s="17" t="s">
        <v>255</v>
      </c>
    </row>
    <row r="65" spans="19:53" ht="15.95" customHeight="1" thickBot="1">
      <c r="S65" s="203">
        <v>68</v>
      </c>
      <c r="T65" s="29">
        <v>42</v>
      </c>
      <c r="U65" s="21"/>
      <c r="V65" s="222"/>
      <c r="W65" s="21"/>
      <c r="Y65" s="11" t="str">
        <f>IF(U65="","",IF(U65=1,"○","×"))</f>
        <v/>
      </c>
      <c r="Z65" s="11" t="s">
        <v>212</v>
      </c>
      <c r="AA65" s="94"/>
      <c r="AB65" s="284" t="str">
        <f>IF(S65="","",VLOOKUP(S65,選手名!$A$2:$J$201,2))</f>
        <v>山下</v>
      </c>
      <c r="AC65" s="96"/>
      <c r="AD65" s="97" t="str">
        <f>IF(W65="","",VLOOKUP(W65,選手名!$Q$1:$R91,2))</f>
        <v/>
      </c>
      <c r="AE65" s="98"/>
      <c r="AF65" s="284" t="str">
        <f>IF(T65="","",VLOOKUP(T65,選手名!$A$2:$J$201,2))</f>
        <v>木内</v>
      </c>
      <c r="AG65" s="96"/>
      <c r="AH65" s="11" t="s">
        <v>212</v>
      </c>
      <c r="AI65" s="11" t="str">
        <f>IF(Y65="","",IF(Y65="○","×","○"))</f>
        <v/>
      </c>
      <c r="AJ65" s="93"/>
      <c r="AK65" s="296" t="str">
        <f>IF(AY65="","",IF(AY65=1,"○","×"))</f>
        <v/>
      </c>
      <c r="AL65" s="296" t="s">
        <v>212</v>
      </c>
      <c r="AM65" s="94"/>
      <c r="AN65" s="284" t="str">
        <f>IF(AW65="","",VLOOKUP(AW65,選手名!$A$2:$J$201,2))</f>
        <v>竹内</v>
      </c>
      <c r="AO65" s="297"/>
      <c r="AP65" s="298" t="str">
        <f>IF(BA65="","",VLOOKUP(BA65,選手名!$Q$1:$R91,2))</f>
        <v/>
      </c>
      <c r="AQ65" s="299"/>
      <c r="AR65" s="284" t="str">
        <f>IF(AX65="","",VLOOKUP(AX65,選手名!$A$2:$J$201,2))</f>
        <v/>
      </c>
      <c r="AS65" s="297"/>
      <c r="AT65" s="296" t="s">
        <v>212</v>
      </c>
      <c r="AU65" s="296" t="str">
        <f>IF(AY65="","",IF(AK65="○","×","○"))</f>
        <v/>
      </c>
      <c r="AW65" s="19">
        <v>37</v>
      </c>
      <c r="AX65" s="20"/>
      <c r="AY65" s="21"/>
      <c r="AZ65" s="111"/>
      <c r="BA65" s="28"/>
    </row>
    <row r="66" spans="19:53" ht="15.95" customHeight="1" thickBot="1">
      <c r="S66" s="203">
        <v>65</v>
      </c>
      <c r="T66" s="29">
        <v>40</v>
      </c>
      <c r="U66" s="24"/>
      <c r="V66" s="111"/>
      <c r="W66" s="24"/>
      <c r="Y66" s="5" t="str">
        <f>IF(U66="","",IF(U66=1,"○","×"))</f>
        <v/>
      </c>
      <c r="Z66" s="5" t="s">
        <v>214</v>
      </c>
      <c r="AA66" s="73"/>
      <c r="AB66" s="285" t="str">
        <f>IF(S66="","",VLOOKUP(S66,選手名!$A$2:$J$201,2))</f>
        <v>田島</v>
      </c>
      <c r="AC66" s="99"/>
      <c r="AD66" s="100" t="str">
        <f>IF(W66="","",VLOOKUP(W66,選手名!$Q$1:$R92,2))</f>
        <v/>
      </c>
      <c r="AE66" s="101"/>
      <c r="AF66" s="285" t="str">
        <f>IF(T66="","",VLOOKUP(T66,選手名!$A$2:$J$201,2))</f>
        <v>佐野</v>
      </c>
      <c r="AG66" s="99"/>
      <c r="AH66" s="5" t="s">
        <v>214</v>
      </c>
      <c r="AI66" s="5" t="str">
        <f>IF(Y66="","",IF(Y66="○","×","○"))</f>
        <v/>
      </c>
      <c r="AJ66" s="93"/>
      <c r="AK66" s="5" t="str">
        <f>IF(AY66="","",IF(AY66=1,"○","×"))</f>
        <v/>
      </c>
      <c r="AL66" s="5" t="s">
        <v>214</v>
      </c>
      <c r="AM66" s="73"/>
      <c r="AN66" s="285" t="str">
        <f>IF(AW66="","",VLOOKUP(AW66,選手名!$A$2:$J$201,2))</f>
        <v>山之内</v>
      </c>
      <c r="AO66" s="99"/>
      <c r="AP66" s="100" t="str">
        <f>IF(BA66="","",VLOOKUP(BA66,選手名!$Q$1:$R92,2))</f>
        <v/>
      </c>
      <c r="AQ66" s="101"/>
      <c r="AR66" s="285" t="str">
        <f>IF(AX66="","",VLOOKUP(AX66,選手名!$A$2:$J$201,2))</f>
        <v/>
      </c>
      <c r="AS66" s="99"/>
      <c r="AT66" s="5" t="s">
        <v>214</v>
      </c>
      <c r="AU66" s="5" t="str">
        <f>IF(AY66="","",IF(AK66="○","×","○"))</f>
        <v/>
      </c>
      <c r="AW66" s="22">
        <v>31</v>
      </c>
      <c r="AX66" s="23"/>
      <c r="AY66" s="24"/>
      <c r="AZ66" s="111"/>
      <c r="BA66" s="24"/>
    </row>
    <row r="67" spans="19:53" ht="15.95" customHeight="1" thickBot="1">
      <c r="S67" s="203">
        <v>67</v>
      </c>
      <c r="T67" s="29">
        <v>38</v>
      </c>
      <c r="U67" s="24"/>
      <c r="V67" s="111"/>
      <c r="W67" s="24"/>
      <c r="Y67" s="5" t="str">
        <f>IF(U67="","",IF(U67=1,"○","×"))</f>
        <v/>
      </c>
      <c r="Z67" s="5" t="s">
        <v>216</v>
      </c>
      <c r="AA67" s="73"/>
      <c r="AB67" s="285" t="str">
        <f>IF(S67="","",VLOOKUP(S67,選手名!$A$2:$J$201,2))</f>
        <v>清水</v>
      </c>
      <c r="AC67" s="99"/>
      <c r="AD67" s="100" t="str">
        <f>IF(W67="","",VLOOKUP(W67,選手名!$Q$1:$R93,2))</f>
        <v/>
      </c>
      <c r="AE67" s="101"/>
      <c r="AF67" s="285" t="str">
        <f>IF(T67="","",VLOOKUP(T67,選手名!$A$2:$J$201,2))</f>
        <v>丸山</v>
      </c>
      <c r="AG67" s="99"/>
      <c r="AH67" s="5" t="s">
        <v>216</v>
      </c>
      <c r="AI67" s="5" t="str">
        <f>IF(Y67="","",IF(Y67="○","×","○"))</f>
        <v/>
      </c>
      <c r="AJ67" s="93"/>
      <c r="AK67" s="5" t="str">
        <f>IF(AY67="","",IF(AY67=1,"○","×"))</f>
        <v/>
      </c>
      <c r="AL67" s="5" t="s">
        <v>216</v>
      </c>
      <c r="AM67" s="73"/>
      <c r="AN67" s="285" t="str">
        <f>IF(AW67="","",VLOOKUP(AW67,選手名!$A$2:$J$201,2))</f>
        <v>鈴木</v>
      </c>
      <c r="AO67" s="99"/>
      <c r="AP67" s="100" t="str">
        <f>IF(BA67="","",VLOOKUP(BA67,選手名!$Q$1:$R93,2))</f>
        <v/>
      </c>
      <c r="AQ67" s="101"/>
      <c r="AR67" s="285" t="str">
        <f>IF(AX67="","",VLOOKUP(AX67,選手名!$A$2:$J$201,2))</f>
        <v/>
      </c>
      <c r="AS67" s="99"/>
      <c r="AT67" s="5" t="s">
        <v>216</v>
      </c>
      <c r="AU67" s="5" t="str">
        <f>IF(AY67="","",IF(AK67="○","×","○"))</f>
        <v/>
      </c>
      <c r="AW67" s="22">
        <v>33</v>
      </c>
      <c r="AX67" s="23"/>
      <c r="AY67" s="24"/>
      <c r="AZ67" s="111"/>
      <c r="BA67" s="24"/>
    </row>
    <row r="68" spans="19:53" ht="15.95" customHeight="1" thickBot="1">
      <c r="S68" s="203">
        <v>69</v>
      </c>
      <c r="T68" s="29">
        <v>43</v>
      </c>
      <c r="U68" s="24"/>
      <c r="V68" s="111"/>
      <c r="W68" s="24"/>
      <c r="Y68" s="5" t="str">
        <f>IF(U68="","",IF(U68=1,"○","×"))</f>
        <v/>
      </c>
      <c r="Z68" s="5" t="s">
        <v>217</v>
      </c>
      <c r="AA68" s="73"/>
      <c r="AB68" s="285" t="str">
        <f>IF(S68="","",VLOOKUP(S68,選手名!$A$2:$J$201,2))</f>
        <v>堀</v>
      </c>
      <c r="AC68" s="99"/>
      <c r="AD68" s="100" t="str">
        <f>IF(W68="","",VLOOKUP(W68,選手名!$Q$1:$R94,2))</f>
        <v/>
      </c>
      <c r="AE68" s="101"/>
      <c r="AF68" s="285" t="str">
        <f>IF(T68="","",VLOOKUP(T68,選手名!$A$2:$J$201,2))</f>
        <v>望月</v>
      </c>
      <c r="AG68" s="99"/>
      <c r="AH68" s="5" t="s">
        <v>217</v>
      </c>
      <c r="AI68" s="5" t="str">
        <f>IF(Y68="","",IF(Y68="○","×","○"))</f>
        <v/>
      </c>
      <c r="AJ68" s="93"/>
      <c r="AK68" s="5" t="str">
        <f>IF(AY68="","",IF(AY68=1,"○","×"))</f>
        <v/>
      </c>
      <c r="AL68" s="5" t="s">
        <v>217</v>
      </c>
      <c r="AM68" s="73"/>
      <c r="AN68" s="285" t="str">
        <f>IF(AW68="","",VLOOKUP(AW68,選手名!$A$2:$J$201,2))</f>
        <v>西尾</v>
      </c>
      <c r="AO68" s="99"/>
      <c r="AP68" s="100" t="str">
        <f>IF(BA68="","",VLOOKUP(BA68,選手名!$Q$1:$R94,2))</f>
        <v/>
      </c>
      <c r="AQ68" s="101"/>
      <c r="AR68" s="285" t="str">
        <f>IF(AX68="","",VLOOKUP(AX68,選手名!$A$2:$J$201,2))</f>
        <v/>
      </c>
      <c r="AS68" s="99"/>
      <c r="AT68" s="5" t="s">
        <v>217</v>
      </c>
      <c r="AU68" s="5" t="str">
        <f>IF(AY68="","",IF(AK68="○","×","○"))</f>
        <v/>
      </c>
      <c r="AW68" s="22">
        <v>32</v>
      </c>
      <c r="AX68" s="23"/>
      <c r="AY68" s="24"/>
      <c r="AZ68" s="111"/>
      <c r="BA68" s="24"/>
    </row>
    <row r="69" spans="19:53" ht="15.95" customHeight="1" thickBot="1">
      <c r="S69" s="203">
        <v>66</v>
      </c>
      <c r="T69" s="29">
        <v>39</v>
      </c>
      <c r="U69" s="27"/>
      <c r="V69" s="219"/>
      <c r="W69" s="27"/>
      <c r="Y69" s="13" t="str">
        <f>IF(U69="","",IF(U69=1,"○","×"))</f>
        <v/>
      </c>
      <c r="Z69" s="13" t="s">
        <v>218</v>
      </c>
      <c r="AA69" s="78"/>
      <c r="AB69" s="286" t="str">
        <f>IF(S69="","",VLOOKUP(S69,選手名!$A$2:$J$201,2))</f>
        <v>黒木</v>
      </c>
      <c r="AC69" s="102"/>
      <c r="AD69" s="103" t="str">
        <f>IF(W69="","",VLOOKUP(W69,選手名!$Q$1:$R95,2))</f>
        <v/>
      </c>
      <c r="AE69" s="104"/>
      <c r="AF69" s="286" t="str">
        <f>IF(T69="","",VLOOKUP(T69,選手名!$A$2:$J$201,2))</f>
        <v>山田</v>
      </c>
      <c r="AG69" s="102"/>
      <c r="AH69" s="13" t="s">
        <v>218</v>
      </c>
      <c r="AI69" s="13" t="str">
        <f>IF(Y69="","",IF(Y69="○","×","○"))</f>
        <v/>
      </c>
      <c r="AJ69" s="93"/>
      <c r="AK69" s="289" t="str">
        <f>IF(AY69="","",IF(AY69=1,"○","×"))</f>
        <v/>
      </c>
      <c r="AL69" s="289" t="s">
        <v>218</v>
      </c>
      <c r="AM69" s="291"/>
      <c r="AN69" s="300" t="str">
        <f>IF(AW69="","",VLOOKUP(AW69,選手名!$A$2:$J$201,2))</f>
        <v>岸本</v>
      </c>
      <c r="AO69" s="293"/>
      <c r="AP69" s="294" t="str">
        <f>IF(BA69="","",VLOOKUP(BA69,選手名!$Q$1:$R95,2))</f>
        <v/>
      </c>
      <c r="AQ69" s="295"/>
      <c r="AR69" s="300" t="str">
        <f>IF(AX69="","",VLOOKUP(AX69,選手名!$A$2:$J$201,2))</f>
        <v/>
      </c>
      <c r="AS69" s="293"/>
      <c r="AT69" s="289" t="s">
        <v>218</v>
      </c>
      <c r="AU69" s="289" t="str">
        <f>IF(AY69="","",IF(AK69="○","×","○"))</f>
        <v/>
      </c>
      <c r="AW69" s="25">
        <v>34</v>
      </c>
      <c r="AX69" s="26"/>
      <c r="AY69" s="27"/>
      <c r="AZ69" s="114"/>
      <c r="BA69" s="27"/>
    </row>
    <row r="70" spans="19:53" ht="18.600000000000001" customHeight="1">
      <c r="AI70" s="199"/>
      <c r="AJ70" s="330"/>
      <c r="AK70" s="330"/>
    </row>
    <row r="71" spans="19:53" ht="18" customHeight="1">
      <c r="Y71" s="388" t="s">
        <v>266</v>
      </c>
      <c r="Z71" s="388"/>
      <c r="AA71" s="388"/>
      <c r="AB71" s="388"/>
      <c r="AC71" s="87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</row>
    <row r="72" spans="19:53" ht="15.95" customHeight="1" thickBot="1">
      <c r="U72" s="42"/>
      <c r="V72" s="16"/>
      <c r="W72" s="16"/>
      <c r="Y72" s="356" t="str">
        <f>IF(団体予選組合せ!C27="","",団体予選組合せ!C27)</f>
        <v>愛工大名電高校</v>
      </c>
      <c r="Z72" s="357"/>
      <c r="AA72" s="357"/>
      <c r="AB72" s="357"/>
      <c r="AC72" s="376"/>
      <c r="AD72" s="89">
        <v>13</v>
      </c>
      <c r="AE72" s="356" t="str">
        <f>IF(団体予選組合せ!F27="","",団体予選組合せ!F27)</f>
        <v>焼津水産高校</v>
      </c>
      <c r="AF72" s="357"/>
      <c r="AG72" s="357"/>
      <c r="AH72" s="357"/>
      <c r="AI72" s="358"/>
      <c r="AJ72" s="91"/>
      <c r="AK72" s="356" t="str">
        <f>IF(団体予選組合せ!C28="","",団体予選組合せ!C28)</f>
        <v>岐阜農林高校</v>
      </c>
      <c r="AL72" s="357"/>
      <c r="AM72" s="357"/>
      <c r="AN72" s="357"/>
      <c r="AO72" s="376"/>
      <c r="AP72" s="89">
        <v>14</v>
      </c>
      <c r="AQ72" s="356" t="str">
        <f>IF(団体予選組合せ!F28="","",団体予選組合せ!F28)</f>
        <v>富岳館高校</v>
      </c>
      <c r="AR72" s="357"/>
      <c r="AS72" s="357"/>
      <c r="AT72" s="357"/>
      <c r="AU72" s="358"/>
      <c r="AY72" s="42"/>
      <c r="AZ72" s="16"/>
      <c r="BA72" s="16"/>
    </row>
    <row r="73" spans="19:53" ht="15.95" customHeight="1" thickBot="1">
      <c r="S73" s="7" t="s">
        <v>203</v>
      </c>
      <c r="T73" s="8" t="s">
        <v>203</v>
      </c>
      <c r="U73" s="360" t="s">
        <v>254</v>
      </c>
      <c r="V73" s="361"/>
      <c r="W73" s="17" t="s">
        <v>255</v>
      </c>
      <c r="Y73" s="13" t="s">
        <v>258</v>
      </c>
      <c r="Z73" s="365" t="str">
        <f>IF(団体予選組合せ!D27="","",団体予選組合せ!D27)</f>
        <v>愛知</v>
      </c>
      <c r="AA73" s="366"/>
      <c r="AB73" s="366"/>
      <c r="AC73" s="375"/>
      <c r="AD73" s="92" t="s">
        <v>257</v>
      </c>
      <c r="AE73" s="380" t="str">
        <f>IF(団体予選組合せ!G27="","",団体予選組合せ!G27)</f>
        <v>静岡</v>
      </c>
      <c r="AF73" s="381"/>
      <c r="AG73" s="381"/>
      <c r="AH73" s="382"/>
      <c r="AI73" s="13" t="s">
        <v>258</v>
      </c>
      <c r="AJ73" s="93"/>
      <c r="AK73" s="13" t="s">
        <v>258</v>
      </c>
      <c r="AL73" s="365" t="str">
        <f>IF(団体予選組合せ!D28="","",団体予選組合せ!D28)</f>
        <v>岐阜</v>
      </c>
      <c r="AM73" s="366"/>
      <c r="AN73" s="366"/>
      <c r="AO73" s="375"/>
      <c r="AP73" s="92" t="s">
        <v>257</v>
      </c>
      <c r="AQ73" s="380" t="str">
        <f>IF(団体予選組合せ!G28="","",団体予選組合せ!G28)</f>
        <v>静岡</v>
      </c>
      <c r="AR73" s="381"/>
      <c r="AS73" s="381"/>
      <c r="AT73" s="382"/>
      <c r="AU73" s="13" t="s">
        <v>258</v>
      </c>
      <c r="AW73" s="7" t="s">
        <v>203</v>
      </c>
      <c r="AX73" s="8" t="s">
        <v>203</v>
      </c>
      <c r="AY73" s="360" t="s">
        <v>254</v>
      </c>
      <c r="AZ73" s="361"/>
      <c r="BA73" s="17" t="s">
        <v>255</v>
      </c>
    </row>
    <row r="74" spans="19:53" ht="15.95" customHeight="1">
      <c r="S74" s="19"/>
      <c r="T74" s="29">
        <v>45</v>
      </c>
      <c r="U74" s="21"/>
      <c r="V74" s="222"/>
      <c r="W74" s="21"/>
      <c r="Y74" s="11" t="str">
        <f>IF(U74="","",IF(U74=1,"○","×"))</f>
        <v/>
      </c>
      <c r="Z74" s="11" t="s">
        <v>212</v>
      </c>
      <c r="AA74" s="94"/>
      <c r="AB74" s="284" t="str">
        <f>IF(S74="","",VLOOKUP(S74,選手名!$A$2:$J$201,2))</f>
        <v/>
      </c>
      <c r="AC74" s="96"/>
      <c r="AD74" s="97" t="str">
        <f>IF(W74="","",VLOOKUP(W74,選手名!$Q$1:$R100,2))</f>
        <v/>
      </c>
      <c r="AE74" s="98"/>
      <c r="AF74" s="284" t="str">
        <f>IF(T74="","",VLOOKUP(T74,選手名!$A$2:$J$201,2))</f>
        <v>ホン</v>
      </c>
      <c r="AG74" s="96"/>
      <c r="AH74" s="11" t="s">
        <v>212</v>
      </c>
      <c r="AI74" s="11" t="str">
        <f>IF(Y74="","",IF(Y74="○","×","○"))</f>
        <v/>
      </c>
      <c r="AJ74" s="93"/>
      <c r="AK74" s="11" t="str">
        <f>IF(AY74="","",IF(AY74=1,"○","×"))</f>
        <v/>
      </c>
      <c r="AL74" s="11" t="s">
        <v>212</v>
      </c>
      <c r="AM74" s="94"/>
      <c r="AN74" s="284" t="str">
        <f>IF(AW74="","",VLOOKUP(AW74,選手名!$A$2:$J$201,2))</f>
        <v>山下</v>
      </c>
      <c r="AO74" s="96"/>
      <c r="AP74" s="97" t="str">
        <f>IF(BA74="","",VLOOKUP(BA74,選手名!$Q$1:$R100,2))</f>
        <v/>
      </c>
      <c r="AQ74" s="98"/>
      <c r="AR74" s="284" t="str">
        <f>IF(AX74="","",VLOOKUP(AX74,選手名!$A$2:$J$201,2))</f>
        <v>渡邉</v>
      </c>
      <c r="AS74" s="96"/>
      <c r="AT74" s="11" t="s">
        <v>212</v>
      </c>
      <c r="AU74" s="11" t="str">
        <f>IF(AY74="","",IF(AK74="○","×","○"))</f>
        <v/>
      </c>
      <c r="AW74" s="22">
        <v>68</v>
      </c>
      <c r="AX74" s="19">
        <v>51</v>
      </c>
      <c r="AY74" s="21"/>
      <c r="AZ74" s="222"/>
      <c r="BA74" s="21"/>
    </row>
    <row r="75" spans="19:53" ht="15.95" customHeight="1">
      <c r="S75" s="19">
        <v>19</v>
      </c>
      <c r="T75" s="29">
        <v>46</v>
      </c>
      <c r="U75" s="24"/>
      <c r="V75" s="111"/>
      <c r="W75" s="24"/>
      <c r="Y75" s="5" t="str">
        <f>IF(U75="","",IF(U75=1,"○","×"))</f>
        <v/>
      </c>
      <c r="Z75" s="5" t="s">
        <v>214</v>
      </c>
      <c r="AA75" s="73"/>
      <c r="AB75" s="285" t="str">
        <f>IF(S75="","",VLOOKUP(S75,選手名!$A$2:$J$201,2))</f>
        <v>久野</v>
      </c>
      <c r="AC75" s="99"/>
      <c r="AD75" s="100" t="str">
        <f>IF(W75="","",VLOOKUP(W75,選手名!$Q$1:$R101,2))</f>
        <v/>
      </c>
      <c r="AE75" s="101"/>
      <c r="AF75" s="318" t="str">
        <f>IF(T75="","",VLOOKUP(T75,選手名!$A$2:$J$201,2))</f>
        <v>カジワラ</v>
      </c>
      <c r="AG75" s="99"/>
      <c r="AH75" s="5" t="s">
        <v>214</v>
      </c>
      <c r="AI75" s="5" t="str">
        <f>IF(Y75="","",IF(Y75="○","×","○"))</f>
        <v/>
      </c>
      <c r="AJ75" s="93"/>
      <c r="AK75" s="11" t="str">
        <f>IF(AY75="","",IF(AY75=1,"○","×"))</f>
        <v/>
      </c>
      <c r="AL75" s="5" t="s">
        <v>214</v>
      </c>
      <c r="AM75" s="73"/>
      <c r="AN75" s="285" t="str">
        <f>IF(AW75="","",VLOOKUP(AW75,選手名!$A$2:$J$201,2))</f>
        <v>田島</v>
      </c>
      <c r="AO75" s="99"/>
      <c r="AP75" s="100" t="str">
        <f>IF(BA75="","",VLOOKUP(BA75,選手名!$Q$1:$R101,2))</f>
        <v/>
      </c>
      <c r="AQ75" s="101"/>
      <c r="AR75" s="285" t="str">
        <f>IF(AX75="","",VLOOKUP(AX75,選手名!$A$2:$J$201,2))</f>
        <v>芹澤</v>
      </c>
      <c r="AS75" s="99"/>
      <c r="AT75" s="5" t="s">
        <v>214</v>
      </c>
      <c r="AU75" s="11" t="str">
        <f>IF(AY75="","",IF(AK75="○","×","○"))</f>
        <v/>
      </c>
      <c r="AW75" s="22">
        <v>65</v>
      </c>
      <c r="AX75" s="19">
        <v>53</v>
      </c>
      <c r="AY75" s="24"/>
      <c r="AZ75" s="111"/>
      <c r="BA75" s="24"/>
    </row>
    <row r="76" spans="19:53" ht="15.95" customHeight="1">
      <c r="S76" s="19">
        <v>20</v>
      </c>
      <c r="T76" s="29">
        <v>47</v>
      </c>
      <c r="U76" s="24"/>
      <c r="V76" s="111"/>
      <c r="W76" s="24"/>
      <c r="Y76" s="5" t="str">
        <f>IF(U76="","",IF(U76=1,"○","×"))</f>
        <v/>
      </c>
      <c r="Z76" s="5" t="s">
        <v>216</v>
      </c>
      <c r="AA76" s="73"/>
      <c r="AB76" s="285" t="str">
        <f>IF(S76="","",VLOOKUP(S76,選手名!$A$2:$J$201,2))</f>
        <v>内藤</v>
      </c>
      <c r="AC76" s="99"/>
      <c r="AD76" s="100" t="str">
        <f>IF(W76="","",VLOOKUP(W76,選手名!$Q$1:$R102,2))</f>
        <v/>
      </c>
      <c r="AE76" s="101"/>
      <c r="AF76" s="285" t="str">
        <f>IF(T76="","",VLOOKUP(T76,選手名!$A$2:$J$201,2))</f>
        <v>白鳥</v>
      </c>
      <c r="AG76" s="99"/>
      <c r="AH76" s="5" t="s">
        <v>216</v>
      </c>
      <c r="AI76" s="5" t="str">
        <f>IF(Y76="","",IF(Y76="○","×","○"))</f>
        <v/>
      </c>
      <c r="AJ76" s="93"/>
      <c r="AK76" s="11" t="str">
        <f>IF(AY76="","",IF(AY76=1,"○","×"))</f>
        <v/>
      </c>
      <c r="AL76" s="5" t="s">
        <v>216</v>
      </c>
      <c r="AM76" s="73"/>
      <c r="AN76" s="285" t="str">
        <f>IF(AW76="","",VLOOKUP(AW76,選手名!$A$2:$J$201,2))</f>
        <v>清水</v>
      </c>
      <c r="AO76" s="99"/>
      <c r="AP76" s="100" t="str">
        <f>IF(BA76="","",VLOOKUP(BA76,選手名!$Q$1:$R102,2))</f>
        <v/>
      </c>
      <c r="AQ76" s="101"/>
      <c r="AR76" s="285" t="str">
        <f>IF(AX76="","",VLOOKUP(AX76,選手名!$A$2:$J$201,2))</f>
        <v/>
      </c>
      <c r="AS76" s="99"/>
      <c r="AT76" s="5" t="s">
        <v>216</v>
      </c>
      <c r="AU76" s="11" t="str">
        <f>IF(AY76="","",IF(AK76="○","×","○"))</f>
        <v/>
      </c>
      <c r="AW76" s="22">
        <v>67</v>
      </c>
      <c r="AX76" s="19"/>
      <c r="AY76" s="24"/>
      <c r="AZ76" s="111"/>
      <c r="BA76" s="24"/>
    </row>
    <row r="77" spans="19:53" ht="15.95" customHeight="1">
      <c r="S77" s="19">
        <v>21</v>
      </c>
      <c r="T77" s="29">
        <v>48</v>
      </c>
      <c r="U77" s="24"/>
      <c r="V77" s="111"/>
      <c r="W77" s="24"/>
      <c r="Y77" s="5" t="str">
        <f>IF(U77="","",IF(U77=1,"○","×"))</f>
        <v/>
      </c>
      <c r="Z77" s="5" t="s">
        <v>217</v>
      </c>
      <c r="AA77" s="73"/>
      <c r="AB77" s="285" t="str">
        <f>IF(S77="","",VLOOKUP(S77,選手名!$A$2:$J$201,2))</f>
        <v>加藤</v>
      </c>
      <c r="AC77" s="99"/>
      <c r="AD77" s="100" t="str">
        <f>IF(W77="","",VLOOKUP(W77,選手名!$Q$1:$R103,2))</f>
        <v/>
      </c>
      <c r="AE77" s="101"/>
      <c r="AF77" s="285" t="str">
        <f>IF(T77="","",VLOOKUP(T77,選手名!$A$2:$J$201,2))</f>
        <v>石上</v>
      </c>
      <c r="AG77" s="99"/>
      <c r="AH77" s="5" t="s">
        <v>217</v>
      </c>
      <c r="AI77" s="5" t="str">
        <f>IF(Y77="","",IF(Y77="○","×","○"))</f>
        <v/>
      </c>
      <c r="AJ77" s="93"/>
      <c r="AK77" s="11" t="str">
        <f>IF(AY77="","",IF(AY77=1,"○","×"))</f>
        <v/>
      </c>
      <c r="AL77" s="5" t="s">
        <v>217</v>
      </c>
      <c r="AM77" s="73"/>
      <c r="AN77" s="285" t="str">
        <f>IF(AW77="","",VLOOKUP(AW77,選手名!$A$2:$J$201,2))</f>
        <v>堀</v>
      </c>
      <c r="AO77" s="99"/>
      <c r="AP77" s="100" t="str">
        <f>IF(BA77="","",VLOOKUP(BA77,選手名!$Q$1:$R103,2))</f>
        <v/>
      </c>
      <c r="AQ77" s="101"/>
      <c r="AR77" s="285" t="str">
        <f>IF(AX77="","",VLOOKUP(AX77,選手名!$A$2:$J$201,2))</f>
        <v>遠藤</v>
      </c>
      <c r="AS77" s="99"/>
      <c r="AT77" s="5" t="s">
        <v>217</v>
      </c>
      <c r="AU77" s="11" t="str">
        <f>IF(AY77="","",IF(AK77="○","×","○"))</f>
        <v/>
      </c>
      <c r="AW77" s="22">
        <v>69</v>
      </c>
      <c r="AX77" s="19">
        <v>52</v>
      </c>
      <c r="AY77" s="24"/>
      <c r="AZ77" s="111"/>
      <c r="BA77" s="24"/>
    </row>
    <row r="78" spans="19:53" ht="15.95" customHeight="1" thickBot="1">
      <c r="S78" s="19">
        <v>22</v>
      </c>
      <c r="T78" s="29">
        <v>49</v>
      </c>
      <c r="U78" s="27"/>
      <c r="V78" s="219"/>
      <c r="W78" s="27"/>
      <c r="Y78" s="13" t="str">
        <f>IF(U78="","",IF(U78=1,"○","×"))</f>
        <v/>
      </c>
      <c r="Z78" s="13" t="s">
        <v>218</v>
      </c>
      <c r="AA78" s="78"/>
      <c r="AB78" s="286" t="str">
        <f>IF(S78="","",VLOOKUP(S78,選手名!$A$2:$J$201,2))</f>
        <v>奥田</v>
      </c>
      <c r="AC78" s="102"/>
      <c r="AD78" s="103" t="str">
        <f>IF(W78="","",VLOOKUP(W78,選手名!$Q$1:$R104,2))</f>
        <v/>
      </c>
      <c r="AE78" s="104"/>
      <c r="AF78" s="286" t="str">
        <f>IF(T78="","",VLOOKUP(T78,選手名!$A$2:$J$201,2))</f>
        <v>海田</v>
      </c>
      <c r="AG78" s="102"/>
      <c r="AH78" s="13" t="s">
        <v>218</v>
      </c>
      <c r="AI78" s="13" t="str">
        <f>IF(Y78="","",IF(Y78="○","×","○"))</f>
        <v/>
      </c>
      <c r="AJ78" s="93"/>
      <c r="AK78" s="13" t="str">
        <f>IF(AY78="","",IF(AY78=1,"○","×"))</f>
        <v/>
      </c>
      <c r="AL78" s="13" t="s">
        <v>218</v>
      </c>
      <c r="AM78" s="78"/>
      <c r="AN78" s="286" t="str">
        <f>IF(AW78="","",VLOOKUP(AW78,選手名!$A$2:$J$201,2))</f>
        <v>黒木</v>
      </c>
      <c r="AO78" s="102"/>
      <c r="AP78" s="103" t="str">
        <f>IF(BA78="","",VLOOKUP(BA78,選手名!$Q$1:$R104,2))</f>
        <v/>
      </c>
      <c r="AQ78" s="104"/>
      <c r="AR78" s="286" t="str">
        <f>IF(AX78="","",VLOOKUP(AX78,選手名!$A$2:$J$201,2))</f>
        <v>近藤</v>
      </c>
      <c r="AS78" s="102"/>
      <c r="AT78" s="13" t="s">
        <v>218</v>
      </c>
      <c r="AU78" s="13" t="str">
        <f>IF(AY78="","",IF(AK78="○","×","○"))</f>
        <v/>
      </c>
      <c r="AW78" s="22">
        <v>66</v>
      </c>
      <c r="AX78" s="25">
        <v>50</v>
      </c>
      <c r="AY78" s="27"/>
      <c r="AZ78" s="219"/>
      <c r="BA78" s="27"/>
    </row>
    <row r="79" spans="19:53" ht="15.95" customHeight="1"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</row>
    <row r="80" spans="19:53" ht="15.95" customHeight="1" thickBot="1">
      <c r="U80" s="42"/>
      <c r="V80" s="16"/>
      <c r="W80" s="16"/>
      <c r="Y80" s="356" t="str">
        <f>IF(団体予選組合せ!C29="","",団体予選組合せ!C29)</f>
        <v>大垣日大高校</v>
      </c>
      <c r="Z80" s="357"/>
      <c r="AA80" s="357"/>
      <c r="AB80" s="357"/>
      <c r="AC80" s="376"/>
      <c r="AD80" s="89">
        <v>15</v>
      </c>
      <c r="AE80" s="356" t="str">
        <f>IF(団体予選組合せ!F29="","",団体予選組合せ!F29)</f>
        <v>郡上北高校</v>
      </c>
      <c r="AF80" s="357"/>
      <c r="AG80" s="357"/>
      <c r="AH80" s="357"/>
      <c r="AI80" s="358"/>
      <c r="AJ80" s="91"/>
      <c r="AK80" s="356" t="str">
        <f>IF(団体予選組合せ!C30="","",団体予選組合せ!C30)</f>
        <v>富士宮北高校</v>
      </c>
      <c r="AL80" s="357"/>
      <c r="AM80" s="357"/>
      <c r="AN80" s="357"/>
      <c r="AO80" s="376"/>
      <c r="AP80" s="89">
        <v>16</v>
      </c>
      <c r="AQ80" s="356" t="str">
        <f>IF(団体予選組合せ!F30="","",団体予選組合せ!F30)</f>
        <v>市立岐阜商業高校</v>
      </c>
      <c r="AR80" s="357"/>
      <c r="AS80" s="357"/>
      <c r="AT80" s="357"/>
      <c r="AU80" s="358"/>
      <c r="AY80" s="42"/>
      <c r="AZ80" s="16"/>
      <c r="BA80" s="16"/>
    </row>
    <row r="81" spans="18:53" ht="15.95" customHeight="1" thickBot="1">
      <c r="S81" s="7" t="s">
        <v>203</v>
      </c>
      <c r="T81" s="8" t="s">
        <v>203</v>
      </c>
      <c r="U81" s="360" t="s">
        <v>254</v>
      </c>
      <c r="V81" s="361"/>
      <c r="W81" s="17" t="s">
        <v>255</v>
      </c>
      <c r="Y81" s="13" t="s">
        <v>258</v>
      </c>
      <c r="Z81" s="365" t="str">
        <f>IF(団体予選組合せ!D29="","",団体予選組合せ!D29)</f>
        <v>岐阜</v>
      </c>
      <c r="AA81" s="366"/>
      <c r="AB81" s="366"/>
      <c r="AC81" s="375"/>
      <c r="AD81" s="92" t="s">
        <v>257</v>
      </c>
      <c r="AE81" s="365" t="str">
        <f>IF(団体予選組合せ!G29="","",団体予選組合せ!G29)</f>
        <v>岐阜</v>
      </c>
      <c r="AF81" s="366"/>
      <c r="AG81" s="366"/>
      <c r="AH81" s="367"/>
      <c r="AI81" s="13" t="s">
        <v>258</v>
      </c>
      <c r="AJ81" s="93"/>
      <c r="AK81" s="13" t="s">
        <v>258</v>
      </c>
      <c r="AL81" s="365" t="str">
        <f>IF(団体予選組合せ!D30="","",団体予選組合せ!D30)</f>
        <v>静岡</v>
      </c>
      <c r="AM81" s="366"/>
      <c r="AN81" s="366"/>
      <c r="AO81" s="375"/>
      <c r="AP81" s="92" t="s">
        <v>257</v>
      </c>
      <c r="AQ81" s="380" t="str">
        <f>IF(団体予選組合せ!G30="","",団体予選組合せ!G30)</f>
        <v>岐阜</v>
      </c>
      <c r="AR81" s="381"/>
      <c r="AS81" s="381"/>
      <c r="AT81" s="382"/>
      <c r="AU81" s="13" t="s">
        <v>258</v>
      </c>
      <c r="AW81" s="7" t="s">
        <v>203</v>
      </c>
      <c r="AX81" s="8" t="s">
        <v>203</v>
      </c>
      <c r="AY81" s="360" t="s">
        <v>254</v>
      </c>
      <c r="AZ81" s="361"/>
      <c r="BA81" s="17" t="s">
        <v>255</v>
      </c>
    </row>
    <row r="82" spans="18:53" ht="15.95" customHeight="1">
      <c r="R82" s="113"/>
      <c r="S82" s="29"/>
      <c r="T82" s="20">
        <v>79</v>
      </c>
      <c r="U82" s="21"/>
      <c r="V82" s="222"/>
      <c r="W82" s="21"/>
      <c r="Y82" s="11" t="str">
        <f>IF(U82="","",IF(U82=1,"○","×"))</f>
        <v/>
      </c>
      <c r="Z82" s="11" t="s">
        <v>212</v>
      </c>
      <c r="AA82" s="94"/>
      <c r="AB82" s="284" t="str">
        <f>IF(S82="","",VLOOKUP(S82,選手名!$A$2:$J$201,2))</f>
        <v/>
      </c>
      <c r="AC82" s="96"/>
      <c r="AD82" s="97" t="str">
        <f>IF(W82="","",VLOOKUP(W82,選手名!$Q$1:$R108,2))</f>
        <v/>
      </c>
      <c r="AE82" s="98"/>
      <c r="AF82" s="284" t="str">
        <f>IF(T82="","",VLOOKUP(T82,選手名!$A$2:$J$201,2))</f>
        <v>山本</v>
      </c>
      <c r="AG82" s="96"/>
      <c r="AH82" s="11" t="s">
        <v>212</v>
      </c>
      <c r="AI82" s="11" t="str">
        <f>IF(Y82="","",IF(Y82="○","×","○"))</f>
        <v/>
      </c>
      <c r="AJ82" s="93"/>
      <c r="AK82" s="11" t="str">
        <f>IF(AY82="","",IF(AY82=1,"○","×"))</f>
        <v/>
      </c>
      <c r="AL82" s="11" t="s">
        <v>212</v>
      </c>
      <c r="AM82" s="94"/>
      <c r="AN82" s="284" t="str">
        <f>IF(AW82="","",VLOOKUP(AW82,選手名!$A$2:$J$201,2))</f>
        <v>木内</v>
      </c>
      <c r="AO82" s="96"/>
      <c r="AP82" s="97" t="str">
        <f>IF(BA82="","",VLOOKUP(BA82,選手名!$Q$1:$R108,2))</f>
        <v/>
      </c>
      <c r="AQ82" s="98"/>
      <c r="AR82" s="284" t="str">
        <f>IF(AX82="","",VLOOKUP(AX82,選手名!$A$2:$J$201,2))</f>
        <v>玉田</v>
      </c>
      <c r="AS82" s="96"/>
      <c r="AT82" s="11" t="s">
        <v>212</v>
      </c>
      <c r="AU82" s="11" t="str">
        <f>IF(AY82="","",IF(AK82="○","×","○"))</f>
        <v/>
      </c>
      <c r="AW82" s="29">
        <v>42</v>
      </c>
      <c r="AX82" s="20">
        <v>72</v>
      </c>
      <c r="AY82" s="21"/>
      <c r="AZ82" s="111"/>
      <c r="BA82" s="28"/>
    </row>
    <row r="83" spans="18:53" ht="15.95" customHeight="1">
      <c r="R83" s="113"/>
      <c r="S83" s="29">
        <v>78</v>
      </c>
      <c r="T83" s="23">
        <v>80</v>
      </c>
      <c r="U83" s="24"/>
      <c r="V83" s="111"/>
      <c r="W83" s="24"/>
      <c r="Y83" s="5" t="str">
        <f>IF(U83="","",IF(U83=1,"○","×"))</f>
        <v/>
      </c>
      <c r="Z83" s="5" t="s">
        <v>214</v>
      </c>
      <c r="AA83" s="73"/>
      <c r="AB83" s="285" t="str">
        <f>IF(S83="","",VLOOKUP(S83,選手名!$A$2:$J$201,2))</f>
        <v>重綱</v>
      </c>
      <c r="AC83" s="99" t="s">
        <v>263</v>
      </c>
      <c r="AD83" s="100" t="str">
        <f>IF(W83="","",VLOOKUP(W83,選手名!$Q$1:$R109,2))</f>
        <v/>
      </c>
      <c r="AE83" s="101"/>
      <c r="AF83" s="285" t="str">
        <f>IF(T83="","",VLOOKUP(T83,選手名!$A$2:$J$201,2))</f>
        <v>松永</v>
      </c>
      <c r="AG83" s="99"/>
      <c r="AH83" s="5" t="s">
        <v>214</v>
      </c>
      <c r="AI83" s="5" t="str">
        <f>IF(Y83="","",IF(Y83="○","×","○"))</f>
        <v/>
      </c>
      <c r="AJ83" s="93"/>
      <c r="AK83" s="11" t="str">
        <f>IF(AY83="","",IF(AY83=1,"○","×"))</f>
        <v/>
      </c>
      <c r="AL83" s="5" t="s">
        <v>214</v>
      </c>
      <c r="AM83" s="73"/>
      <c r="AN83" s="285" t="str">
        <f>IF(AW83="","",VLOOKUP(AW83,選手名!$A$2:$J$201,2))</f>
        <v>佐野</v>
      </c>
      <c r="AO83" s="99"/>
      <c r="AP83" s="100" t="str">
        <f>IF(BA83="","",VLOOKUP(BA83,選手名!$Q$1:$R109,2))</f>
        <v/>
      </c>
      <c r="AQ83" s="101"/>
      <c r="AR83" s="285" t="str">
        <f>IF(AX83="","",VLOOKUP(AX83,選手名!$A$2:$J$201,2))</f>
        <v>奥村</v>
      </c>
      <c r="AS83" s="99"/>
      <c r="AT83" s="5" t="s">
        <v>214</v>
      </c>
      <c r="AU83" s="11" t="str">
        <f>IF(AY83="","",IF(AK83="○","×","○"))</f>
        <v/>
      </c>
      <c r="AW83" s="29">
        <v>40</v>
      </c>
      <c r="AX83" s="20">
        <v>70</v>
      </c>
      <c r="AY83" s="24"/>
      <c r="AZ83" s="111"/>
      <c r="BA83" s="24"/>
    </row>
    <row r="84" spans="18:53" ht="15.95" customHeight="1">
      <c r="R84" s="113"/>
      <c r="S84" s="29">
        <v>77</v>
      </c>
      <c r="T84" s="23">
        <v>81</v>
      </c>
      <c r="U84" s="24"/>
      <c r="V84" s="111"/>
      <c r="W84" s="24"/>
      <c r="Y84" s="5" t="str">
        <f>IF(U84="","",IF(U84=1,"○","×"))</f>
        <v/>
      </c>
      <c r="Z84" s="5" t="s">
        <v>216</v>
      </c>
      <c r="AA84" s="73"/>
      <c r="AB84" s="285" t="str">
        <f>IF(S84="","",VLOOKUP(S84,選手名!$A$2:$J$201,2))</f>
        <v>重綱</v>
      </c>
      <c r="AC84" s="99" t="s">
        <v>264</v>
      </c>
      <c r="AD84" s="100" t="str">
        <f>IF(W84="","",VLOOKUP(W84,選手名!$Q$1:$R110,2))</f>
        <v/>
      </c>
      <c r="AE84" s="101"/>
      <c r="AF84" s="285" t="str">
        <f>IF(T84="","",VLOOKUP(T84,選手名!$A$2:$J$201,2))</f>
        <v>岩田</v>
      </c>
      <c r="AG84" s="99"/>
      <c r="AH84" s="5" t="s">
        <v>216</v>
      </c>
      <c r="AI84" s="5" t="str">
        <f>IF(Y84="","",IF(Y84="○","×","○"))</f>
        <v/>
      </c>
      <c r="AJ84" s="93"/>
      <c r="AK84" s="11" t="str">
        <f>IF(AY84="","",IF(AY84=1,"○","×"))</f>
        <v/>
      </c>
      <c r="AL84" s="5" t="s">
        <v>216</v>
      </c>
      <c r="AM84" s="73"/>
      <c r="AN84" s="285" t="str">
        <f>IF(AW84="","",VLOOKUP(AW84,選手名!$A$2:$J$201,2))</f>
        <v>丸山</v>
      </c>
      <c r="AO84" s="99"/>
      <c r="AP84" s="100" t="str">
        <f>IF(BA84="","",VLOOKUP(BA84,選手名!$Q$1:$R110,2))</f>
        <v/>
      </c>
      <c r="AQ84" s="101"/>
      <c r="AR84" s="285" t="str">
        <f>IF(AX84="","",VLOOKUP(AX84,選手名!$A$2:$J$201,2))</f>
        <v>加藤</v>
      </c>
      <c r="AS84" s="99" t="s">
        <v>261</v>
      </c>
      <c r="AT84" s="5" t="s">
        <v>216</v>
      </c>
      <c r="AU84" s="11" t="str">
        <f>IF(AY84="","",IF(AK84="○","×","○"))</f>
        <v/>
      </c>
      <c r="AW84" s="29">
        <v>38</v>
      </c>
      <c r="AX84" s="20">
        <v>71</v>
      </c>
      <c r="AY84" s="24"/>
      <c r="AZ84" s="111"/>
      <c r="BA84" s="24"/>
    </row>
    <row r="85" spans="18:53" ht="15.95" customHeight="1">
      <c r="R85" s="113"/>
      <c r="S85" s="29">
        <v>76</v>
      </c>
      <c r="T85" s="23">
        <v>82</v>
      </c>
      <c r="U85" s="24"/>
      <c r="V85" s="111"/>
      <c r="W85" s="24"/>
      <c r="Y85" s="5" t="str">
        <f>IF(U85="","",IF(U85=1,"○","×"))</f>
        <v/>
      </c>
      <c r="Z85" s="5" t="s">
        <v>217</v>
      </c>
      <c r="AA85" s="73"/>
      <c r="AB85" s="285" t="str">
        <f>IF(S85="","",VLOOKUP(S85,選手名!$A$2:$J$201,2))</f>
        <v>藤原</v>
      </c>
      <c r="AC85" s="99"/>
      <c r="AD85" s="100" t="str">
        <f>IF(W85="","",VLOOKUP(W85,選手名!$Q$1:$R111,2))</f>
        <v/>
      </c>
      <c r="AE85" s="101"/>
      <c r="AF85" s="285" t="str">
        <f>IF(T85="","",VLOOKUP(T85,選手名!$A$2:$J$201,2))</f>
        <v>岡田</v>
      </c>
      <c r="AG85" s="99"/>
      <c r="AH85" s="5" t="s">
        <v>217</v>
      </c>
      <c r="AI85" s="5" t="str">
        <f>IF(Y85="","",IF(Y85="○","×","○"))</f>
        <v/>
      </c>
      <c r="AJ85" s="93"/>
      <c r="AK85" s="11" t="str">
        <f>IF(AY85="","",IF(AY85=1,"○","×"))</f>
        <v/>
      </c>
      <c r="AL85" s="5" t="s">
        <v>217</v>
      </c>
      <c r="AM85" s="73"/>
      <c r="AN85" s="285" t="str">
        <f>IF(AW85="","",VLOOKUP(AW85,選手名!$A$2:$J$201,2))</f>
        <v>望月</v>
      </c>
      <c r="AO85" s="99"/>
      <c r="AP85" s="100" t="str">
        <f>IF(BA85="","",VLOOKUP(BA85,選手名!$Q$1:$R111,2))</f>
        <v/>
      </c>
      <c r="AQ85" s="101"/>
      <c r="AR85" s="285" t="str">
        <f>IF(AX85="","",VLOOKUP(AX85,選手名!$A$2:$J$201,2))</f>
        <v>加藤</v>
      </c>
      <c r="AS85" s="99" t="s">
        <v>262</v>
      </c>
      <c r="AT85" s="5" t="s">
        <v>217</v>
      </c>
      <c r="AU85" s="11" t="str">
        <f>IF(AY85="","",IF(AK85="○","×","○"))</f>
        <v/>
      </c>
      <c r="AW85" s="29">
        <v>43</v>
      </c>
      <c r="AX85" s="20">
        <v>74</v>
      </c>
      <c r="AY85" s="24"/>
      <c r="AZ85" s="111"/>
      <c r="BA85" s="24"/>
    </row>
    <row r="86" spans="18:53" ht="15.95" customHeight="1" thickBot="1">
      <c r="R86" s="113"/>
      <c r="S86" s="29">
        <v>75</v>
      </c>
      <c r="T86" s="23">
        <v>83</v>
      </c>
      <c r="U86" s="27"/>
      <c r="V86" s="112"/>
      <c r="W86" s="27"/>
      <c r="Y86" s="13" t="str">
        <f>IF(U86="","",IF(U86=1,"○","×"))</f>
        <v/>
      </c>
      <c r="Z86" s="13" t="s">
        <v>218</v>
      </c>
      <c r="AA86" s="78"/>
      <c r="AB86" s="286" t="str">
        <f>IF(S86="","",VLOOKUP(S86,選手名!$A$2:$J$201,2))</f>
        <v>内田</v>
      </c>
      <c r="AC86" s="102"/>
      <c r="AD86" s="103" t="str">
        <f>IF(W86="","",VLOOKUP(W86,選手名!$Q$1:$R112,2))</f>
        <v/>
      </c>
      <c r="AE86" s="104"/>
      <c r="AF86" s="286" t="str">
        <f>IF(T86="","",VLOOKUP(T86,選手名!$A$2:$J$201,2))</f>
        <v>髙橋</v>
      </c>
      <c r="AG86" s="102"/>
      <c r="AH86" s="13" t="s">
        <v>218</v>
      </c>
      <c r="AI86" s="13" t="str">
        <f>IF(Y86="","",IF(Y86="○","×","○"))</f>
        <v/>
      </c>
      <c r="AJ86" s="93"/>
      <c r="AK86" s="13" t="str">
        <f>IF(AY86="","",IF(AY86=1,"○","×"))</f>
        <v/>
      </c>
      <c r="AL86" s="13" t="s">
        <v>218</v>
      </c>
      <c r="AM86" s="78"/>
      <c r="AN86" s="286" t="str">
        <f>IF(AW86="","",VLOOKUP(AW86,選手名!$A$2:$J$201,2))</f>
        <v>山田</v>
      </c>
      <c r="AO86" s="102"/>
      <c r="AP86" s="103" t="str">
        <f>IF(BA86="","",VLOOKUP(BA86,選手名!$Q$1:$R112,2))</f>
        <v/>
      </c>
      <c r="AQ86" s="104"/>
      <c r="AR86" s="286" t="str">
        <f>IF(AX86="","",VLOOKUP(AX86,選手名!$A$2:$J$201,2))</f>
        <v>篠田</v>
      </c>
      <c r="AS86" s="102"/>
      <c r="AT86" s="13" t="s">
        <v>218</v>
      </c>
      <c r="AU86" s="13" t="str">
        <f>IF(AY86="","",IF(AK86="○","×","○"))</f>
        <v/>
      </c>
      <c r="AW86" s="29">
        <v>39</v>
      </c>
      <c r="AX86" s="20">
        <v>73</v>
      </c>
      <c r="AY86" s="27"/>
      <c r="AZ86" s="114"/>
      <c r="BA86" s="27"/>
    </row>
    <row r="87" spans="18:53" ht="15.75" customHeight="1">
      <c r="Y87" s="108"/>
      <c r="Z87" s="107"/>
      <c r="AA87" s="107"/>
      <c r="AB87" s="107"/>
      <c r="AC87" s="107"/>
      <c r="AD87" s="109"/>
      <c r="AE87" s="109"/>
      <c r="AF87" s="107"/>
      <c r="AG87" s="107"/>
      <c r="AH87" s="107"/>
      <c r="AI87" s="401"/>
      <c r="AJ87" s="402"/>
      <c r="AK87" s="402"/>
      <c r="AL87" s="107"/>
      <c r="AM87" s="107"/>
      <c r="AN87" s="107"/>
      <c r="AO87" s="107"/>
      <c r="AP87" s="109"/>
      <c r="AQ87" s="109"/>
      <c r="AR87" s="107"/>
      <c r="AS87" s="107"/>
      <c r="AT87" s="107"/>
      <c r="AU87" s="108"/>
      <c r="AW87" s="106"/>
      <c r="AX87" s="106"/>
      <c r="AY87" s="106"/>
    </row>
    <row r="88" spans="18:53" ht="15.75" hidden="1" customHeight="1">
      <c r="Y88" s="108"/>
      <c r="Z88" s="107"/>
      <c r="AA88" s="107"/>
      <c r="AB88" s="107"/>
      <c r="AC88" s="107"/>
      <c r="AD88" s="109"/>
      <c r="AE88" s="109"/>
      <c r="AF88" s="107"/>
      <c r="AG88" s="107"/>
      <c r="AH88" s="107"/>
      <c r="AI88" s="401"/>
      <c r="AJ88" s="401"/>
      <c r="AK88" s="401"/>
      <c r="AL88" s="176"/>
      <c r="AM88" s="107"/>
      <c r="AN88" s="107"/>
      <c r="AO88" s="107"/>
      <c r="AP88" s="109"/>
      <c r="AQ88" s="109"/>
      <c r="AR88" s="107"/>
      <c r="AS88" s="107"/>
      <c r="AT88" s="107"/>
      <c r="AU88" s="108"/>
    </row>
    <row r="89" spans="18:53" ht="1.5" customHeight="1">
      <c r="Y89" s="108"/>
      <c r="Z89" s="107"/>
      <c r="AA89" s="107"/>
      <c r="AB89" s="107"/>
      <c r="AC89" s="107"/>
      <c r="AD89" s="109"/>
      <c r="AE89" s="109"/>
      <c r="AF89" s="107"/>
      <c r="AG89" s="107"/>
      <c r="AH89" s="107"/>
      <c r="AI89" s="47"/>
      <c r="AJ89" s="329"/>
      <c r="AK89" s="329"/>
      <c r="AL89" s="107"/>
      <c r="AM89" s="107"/>
      <c r="AN89" s="107"/>
      <c r="AO89" s="107"/>
      <c r="AP89" s="109"/>
      <c r="AQ89" s="109"/>
      <c r="AR89" s="107"/>
      <c r="AS89" s="107"/>
      <c r="AT89" s="107"/>
      <c r="AU89" s="108"/>
    </row>
    <row r="90" spans="18:53" ht="0.75" customHeight="1">
      <c r="Y90" s="397"/>
      <c r="Z90" s="398"/>
      <c r="AA90" s="398"/>
      <c r="AB90" s="398"/>
      <c r="AC90" s="87"/>
      <c r="AD90" s="93">
        <v>1</v>
      </c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</row>
    <row r="91" spans="18:53" ht="15.95" customHeight="1" thickBot="1">
      <c r="U91" s="42"/>
      <c r="V91" s="16"/>
      <c r="W91" s="16"/>
      <c r="Y91" s="356" t="str">
        <f>IF(団体予選組合せ!C31="","",団体予選組合せ!C31)</f>
        <v>飛龍高校</v>
      </c>
      <c r="Z91" s="357"/>
      <c r="AA91" s="357"/>
      <c r="AB91" s="357"/>
      <c r="AC91" s="376"/>
      <c r="AD91" s="89">
        <v>17</v>
      </c>
      <c r="AE91" s="356" t="str">
        <f>IF(団体予選組合せ!F31="","",団体予選組合せ!F31)</f>
        <v>明野高校</v>
      </c>
      <c r="AF91" s="357"/>
      <c r="AG91" s="357"/>
      <c r="AH91" s="357"/>
      <c r="AI91" s="358"/>
      <c r="AJ91" s="91"/>
      <c r="AK91" s="371" t="str">
        <f>IF(団体予選組合せ!C32="","",団体予選組合せ!C32)</f>
        <v>宇治山田商業高校</v>
      </c>
      <c r="AL91" s="371"/>
      <c r="AM91" s="371"/>
      <c r="AN91" s="371"/>
      <c r="AO91" s="372"/>
      <c r="AP91" s="89">
        <v>18</v>
      </c>
      <c r="AQ91" s="359" t="str">
        <f>IF(団体予選組合せ!F32="","",団体予選組合せ!F32)</f>
        <v>最少得点</v>
      </c>
      <c r="AR91" s="359"/>
      <c r="AS91" s="359"/>
      <c r="AT91" s="359"/>
      <c r="AU91" s="359"/>
      <c r="AY91" s="42"/>
      <c r="AZ91" s="16"/>
      <c r="BA91" s="16"/>
    </row>
    <row r="92" spans="18:53" ht="15.95" customHeight="1" thickBot="1">
      <c r="S92" s="7" t="s">
        <v>203</v>
      </c>
      <c r="T92" s="8" t="s">
        <v>203</v>
      </c>
      <c r="U92" s="360" t="s">
        <v>254</v>
      </c>
      <c r="V92" s="361"/>
      <c r="W92" s="17" t="s">
        <v>255</v>
      </c>
      <c r="Y92" s="13" t="s">
        <v>258</v>
      </c>
      <c r="Z92" s="365" t="str">
        <f>IF(団体予選組合せ!D31="","",団体予選組合せ!D31)</f>
        <v>静岡</v>
      </c>
      <c r="AA92" s="366"/>
      <c r="AB92" s="366"/>
      <c r="AC92" s="375"/>
      <c r="AD92" s="92" t="s">
        <v>257</v>
      </c>
      <c r="AE92" s="380" t="str">
        <f>IF(団体予選組合せ!G31="","",団体予選組合せ!G31)</f>
        <v>三重</v>
      </c>
      <c r="AF92" s="381"/>
      <c r="AG92" s="381"/>
      <c r="AH92" s="382"/>
      <c r="AI92" s="13" t="s">
        <v>258</v>
      </c>
      <c r="AJ92" s="93"/>
      <c r="AK92" s="289" t="s">
        <v>258</v>
      </c>
      <c r="AL92" s="369" t="str">
        <f>IF(団体予選組合せ!D32="","",団体予選組合せ!D32)</f>
        <v>三重</v>
      </c>
      <c r="AM92" s="369"/>
      <c r="AN92" s="369"/>
      <c r="AO92" s="370"/>
      <c r="AP92" s="290" t="s">
        <v>257</v>
      </c>
      <c r="AQ92" s="385">
        <f>IF(団体予選組合せ!G32="","",団体予選組合せ!G32)</f>
        <v>0</v>
      </c>
      <c r="AR92" s="386"/>
      <c r="AS92" s="386"/>
      <c r="AT92" s="387"/>
      <c r="AU92" s="289" t="s">
        <v>258</v>
      </c>
      <c r="AW92" s="7" t="s">
        <v>203</v>
      </c>
      <c r="AX92" s="8" t="s">
        <v>203</v>
      </c>
      <c r="AY92" s="360" t="s">
        <v>254</v>
      </c>
      <c r="AZ92" s="361"/>
      <c r="BA92" s="17" t="s">
        <v>255</v>
      </c>
    </row>
    <row r="93" spans="18:53" ht="15.95" customHeight="1" thickBot="1">
      <c r="S93" s="203">
        <v>37</v>
      </c>
      <c r="T93" s="20">
        <v>11</v>
      </c>
      <c r="U93" s="21"/>
      <c r="V93" s="222"/>
      <c r="W93" s="21"/>
      <c r="Y93" s="11" t="str">
        <f>IF(U93="","",IF(U93=1,"○","×"))</f>
        <v/>
      </c>
      <c r="Z93" s="11" t="s">
        <v>212</v>
      </c>
      <c r="AA93" s="94"/>
      <c r="AB93" s="284" t="str">
        <f>IF(S93="","",VLOOKUP(S93,選手名!$A$2:$J$201,2))</f>
        <v>竹内</v>
      </c>
      <c r="AC93" s="96"/>
      <c r="AD93" s="97" t="str">
        <f>IF(W93="","",VLOOKUP(W93,選手名!$Q$1:$R117,2))</f>
        <v/>
      </c>
      <c r="AE93" s="98"/>
      <c r="AF93" s="284" t="str">
        <f>IF(T93="","",VLOOKUP(T93,選手名!$A$2:$J$201,2))</f>
        <v>青山</v>
      </c>
      <c r="AG93" s="96"/>
      <c r="AH93" s="11" t="s">
        <v>212</v>
      </c>
      <c r="AI93" s="11" t="str">
        <f>IF(Y93="","",IF(Y93="○","×","○"))</f>
        <v/>
      </c>
      <c r="AJ93" s="93"/>
      <c r="AK93" s="296" t="str">
        <f>IF(AY93="","",IF(AY93=1,"○","×"))</f>
        <v/>
      </c>
      <c r="AL93" s="296" t="s">
        <v>212</v>
      </c>
      <c r="AM93" s="94"/>
      <c r="AN93" s="284" t="str">
        <f>IF(AW93="","",VLOOKUP(AW93,選手名!$A$2:$J$201,2))</f>
        <v>平賀</v>
      </c>
      <c r="AO93" s="297"/>
      <c r="AP93" s="298" t="str">
        <f>IF(BA93="","",VLOOKUP(BA93,選手名!$Q$1:$R119,2))</f>
        <v/>
      </c>
      <c r="AQ93" s="299"/>
      <c r="AR93" s="284" t="str">
        <f>IF(AX93="","",VLOOKUP(AX93,選手名!$A$2:$J$201,2))</f>
        <v/>
      </c>
      <c r="AS93" s="297"/>
      <c r="AT93" s="296" t="s">
        <v>212</v>
      </c>
      <c r="AU93" s="296" t="str">
        <f>IF(AY93="","",IF(AK93="○","×","○"))</f>
        <v/>
      </c>
      <c r="AW93" s="203">
        <v>5</v>
      </c>
      <c r="AX93" s="221"/>
      <c r="AY93" s="21"/>
      <c r="AZ93" s="222"/>
      <c r="BA93" s="21"/>
    </row>
    <row r="94" spans="18:53" ht="15.95" customHeight="1" thickBot="1">
      <c r="S94" s="203">
        <v>31</v>
      </c>
      <c r="T94" s="20"/>
      <c r="U94" s="24"/>
      <c r="V94" s="111"/>
      <c r="W94" s="24"/>
      <c r="Y94" s="5" t="str">
        <f>IF(U94="","",IF(U94=1,"○","×"))</f>
        <v/>
      </c>
      <c r="Z94" s="5" t="s">
        <v>214</v>
      </c>
      <c r="AA94" s="73"/>
      <c r="AB94" s="285" t="str">
        <f>IF(S94="","",VLOOKUP(S94,選手名!$A$2:$J$201,2))</f>
        <v>山之内</v>
      </c>
      <c r="AC94" s="99"/>
      <c r="AD94" s="100" t="str">
        <f>IF(W94="","",VLOOKUP(W94,選手名!$Q$1:$R118,2))</f>
        <v/>
      </c>
      <c r="AE94" s="101"/>
      <c r="AF94" s="285" t="str">
        <f>IF(T94="","",VLOOKUP(T94,選手名!$A$2:$J$201,2))</f>
        <v/>
      </c>
      <c r="AG94" s="99"/>
      <c r="AH94" s="5" t="s">
        <v>214</v>
      </c>
      <c r="AI94" s="5" t="str">
        <f>IF(Y94="","",IF(Y94="○","×","○"))</f>
        <v/>
      </c>
      <c r="AJ94" s="93"/>
      <c r="AK94" s="5" t="str">
        <f>IF(AY94="","",IF(AY94=1,"○","×"))</f>
        <v/>
      </c>
      <c r="AL94" s="5" t="s">
        <v>214</v>
      </c>
      <c r="AM94" s="73"/>
      <c r="AN94" s="285" t="str">
        <f>IF(AW94="","",VLOOKUP(AW94,選手名!$A$2:$J$201,2))</f>
        <v>中西</v>
      </c>
      <c r="AO94" s="99" t="s">
        <v>259</v>
      </c>
      <c r="AP94" s="100" t="str">
        <f>IF(BA94="","",VLOOKUP(BA94,選手名!$Q$1:$R120,2))</f>
        <v/>
      </c>
      <c r="AQ94" s="101"/>
      <c r="AR94" s="285" t="str">
        <f>IF(AX94="","",VLOOKUP(AX94,選手名!$A$2:$J$201,2))</f>
        <v/>
      </c>
      <c r="AS94" s="99"/>
      <c r="AT94" s="5" t="s">
        <v>214</v>
      </c>
      <c r="AU94" s="5" t="str">
        <f>IF(AY94="","",IF(AK94="○","×","○"))</f>
        <v/>
      </c>
      <c r="AW94" s="22">
        <v>3</v>
      </c>
      <c r="AX94" s="29"/>
      <c r="AY94" s="24"/>
      <c r="AZ94" s="111"/>
      <c r="BA94" s="24"/>
    </row>
    <row r="95" spans="18:53" ht="15.95" customHeight="1" thickBot="1">
      <c r="S95" s="203">
        <v>33</v>
      </c>
      <c r="T95" s="20">
        <v>9</v>
      </c>
      <c r="U95" s="24"/>
      <c r="V95" s="111"/>
      <c r="W95" s="24"/>
      <c r="Y95" s="5" t="str">
        <f>IF(U95="","",IF(U95=1,"○","×"))</f>
        <v/>
      </c>
      <c r="Z95" s="5" t="s">
        <v>216</v>
      </c>
      <c r="AA95" s="73"/>
      <c r="AB95" s="285" t="str">
        <f>IF(S95="","",VLOOKUP(S95,選手名!$A$2:$J$201,2))</f>
        <v>鈴木</v>
      </c>
      <c r="AC95" s="99"/>
      <c r="AD95" s="100" t="str">
        <f>IF(W95="","",VLOOKUP(W95,選手名!$Q$1:$R119,2))</f>
        <v/>
      </c>
      <c r="AE95" s="101"/>
      <c r="AF95" s="285" t="str">
        <f>IF(T95="","",VLOOKUP(T95,選手名!$A$2:$J$201,2))</f>
        <v>小西</v>
      </c>
      <c r="AG95" s="99"/>
      <c r="AH95" s="5" t="s">
        <v>216</v>
      </c>
      <c r="AI95" s="5" t="str">
        <f>IF(Y95="","",IF(Y95="○","×","○"))</f>
        <v/>
      </c>
      <c r="AJ95" s="93"/>
      <c r="AK95" s="5" t="str">
        <f>IF(AY95="","",IF(AY95=1,"○","×"))</f>
        <v/>
      </c>
      <c r="AL95" s="5" t="s">
        <v>216</v>
      </c>
      <c r="AM95" s="73"/>
      <c r="AN95" s="285" t="str">
        <f>IF(AW95="","",VLOOKUP(AW95,選手名!$A$2:$J$201,2))</f>
        <v>中西</v>
      </c>
      <c r="AO95" s="99" t="s">
        <v>260</v>
      </c>
      <c r="AP95" s="100" t="str">
        <f>IF(BA95="","",VLOOKUP(BA95,選手名!$Q$1:$R121,2))</f>
        <v/>
      </c>
      <c r="AQ95" s="101"/>
      <c r="AR95" s="285" t="str">
        <f>IF(AX95="","",VLOOKUP(AX95,選手名!$A$2:$J$201,2))</f>
        <v/>
      </c>
      <c r="AS95" s="99"/>
      <c r="AT95" s="5" t="s">
        <v>216</v>
      </c>
      <c r="AU95" s="5" t="str">
        <f>IF(AY95="","",IF(AK95="○","×","○"))</f>
        <v/>
      </c>
      <c r="AW95" s="22">
        <v>2</v>
      </c>
      <c r="AX95" s="29"/>
      <c r="AY95" s="24"/>
      <c r="AZ95" s="111"/>
      <c r="BA95" s="24"/>
    </row>
    <row r="96" spans="18:53" ht="15.95" customHeight="1" thickBot="1">
      <c r="S96" s="203">
        <v>32</v>
      </c>
      <c r="T96" s="20">
        <v>10</v>
      </c>
      <c r="U96" s="24"/>
      <c r="V96" s="111"/>
      <c r="W96" s="24"/>
      <c r="Y96" s="5" t="str">
        <f>IF(U96="","",IF(U96=1,"○","×"))</f>
        <v/>
      </c>
      <c r="Z96" s="5" t="s">
        <v>217</v>
      </c>
      <c r="AA96" s="73"/>
      <c r="AB96" s="285" t="str">
        <f>IF(S96="","",VLOOKUP(S96,選手名!$A$2:$J$201,2))</f>
        <v>西尾</v>
      </c>
      <c r="AC96" s="99"/>
      <c r="AD96" s="100" t="str">
        <f>IF(W96="","",VLOOKUP(W96,選手名!$Q$1:$R120,2))</f>
        <v/>
      </c>
      <c r="AE96" s="101"/>
      <c r="AF96" s="285" t="str">
        <f>IF(T96="","",VLOOKUP(T96,選手名!$A$2:$J$201,2))</f>
        <v>松浦</v>
      </c>
      <c r="AG96" s="99"/>
      <c r="AH96" s="5" t="s">
        <v>217</v>
      </c>
      <c r="AI96" s="5" t="str">
        <f>IF(Y96="","",IF(Y96="○","×","○"))</f>
        <v/>
      </c>
      <c r="AJ96" s="93"/>
      <c r="AK96" s="5" t="str">
        <f>IF(AY96="","",IF(AY96=1,"○","×"))</f>
        <v/>
      </c>
      <c r="AL96" s="5" t="s">
        <v>217</v>
      </c>
      <c r="AM96" s="73"/>
      <c r="AN96" s="285" t="str">
        <f>IF(AW96="","",VLOOKUP(AW96,選手名!$A$2:$J$201,2))</f>
        <v>森口</v>
      </c>
      <c r="AO96" s="99"/>
      <c r="AP96" s="100" t="str">
        <f>IF(BA96="","",VLOOKUP(BA96,選手名!$Q$1:$R122,2))</f>
        <v/>
      </c>
      <c r="AQ96" s="101"/>
      <c r="AR96" s="285" t="str">
        <f>IF(AX96="","",VLOOKUP(AX96,選手名!$A$2:$J$201,2))</f>
        <v/>
      </c>
      <c r="AS96" s="99"/>
      <c r="AT96" s="5" t="s">
        <v>217</v>
      </c>
      <c r="AU96" s="5" t="str">
        <f>IF(AY96="","",IF(AK96="○","×","○"))</f>
        <v/>
      </c>
      <c r="AW96" s="22">
        <v>6</v>
      </c>
      <c r="AX96" s="29"/>
      <c r="AY96" s="24"/>
      <c r="AZ96" s="111"/>
      <c r="BA96" s="24"/>
    </row>
    <row r="97" spans="19:53" ht="15.95" customHeight="1" thickBot="1">
      <c r="S97" s="203">
        <v>34</v>
      </c>
      <c r="T97" s="20">
        <v>12</v>
      </c>
      <c r="U97" s="27"/>
      <c r="V97" s="219"/>
      <c r="W97" s="27"/>
      <c r="Y97" s="13" t="str">
        <f>IF(U97="","",IF(U97=1,"○","×"))</f>
        <v/>
      </c>
      <c r="Z97" s="13" t="s">
        <v>218</v>
      </c>
      <c r="AA97" s="78"/>
      <c r="AB97" s="286" t="str">
        <f>IF(S97="","",VLOOKUP(S97,選手名!$A$2:$J$201,2))</f>
        <v>岸本</v>
      </c>
      <c r="AC97" s="102"/>
      <c r="AD97" s="103" t="str">
        <f>IF(W97="","",VLOOKUP(W97,選手名!$Q$1:$R121,2))</f>
        <v/>
      </c>
      <c r="AE97" s="104"/>
      <c r="AF97" s="286" t="str">
        <f>IF(T97="","",VLOOKUP(T97,選手名!$A$2:$J$201,2))</f>
        <v>森下</v>
      </c>
      <c r="AG97" s="102"/>
      <c r="AH97" s="13" t="s">
        <v>218</v>
      </c>
      <c r="AI97" s="13" t="str">
        <f>IF(Y97="","",IF(Y97="○","×","○"))</f>
        <v/>
      </c>
      <c r="AJ97" s="93"/>
      <c r="AK97" s="289" t="str">
        <f>IF(AY97="","",IF(AY97=1,"○","×"))</f>
        <v/>
      </c>
      <c r="AL97" s="289" t="s">
        <v>218</v>
      </c>
      <c r="AM97" s="291"/>
      <c r="AN97" s="300" t="str">
        <f>IF(AW97="","",VLOOKUP(AW97,選手名!$A$2:$J$201,2))</f>
        <v>谷水</v>
      </c>
      <c r="AO97" s="293"/>
      <c r="AP97" s="294" t="str">
        <f>IF(BA97="","",VLOOKUP(BA97,選手名!$Q$1:$R123,2))</f>
        <v/>
      </c>
      <c r="AQ97" s="295"/>
      <c r="AR97" s="300" t="str">
        <f>IF(AX97="","",VLOOKUP(AX97,選手名!$A$2:$J$201,2))</f>
        <v/>
      </c>
      <c r="AS97" s="293"/>
      <c r="AT97" s="289" t="s">
        <v>218</v>
      </c>
      <c r="AU97" s="289" t="str">
        <f>IF(AY97="","",IF(AK97="○","×","○"))</f>
        <v/>
      </c>
      <c r="AW97" s="25">
        <v>1</v>
      </c>
      <c r="AX97" s="220"/>
      <c r="AY97" s="27"/>
      <c r="AZ97" s="219"/>
      <c r="BA97" s="27"/>
    </row>
    <row r="98" spans="19:53" ht="15.95" customHeight="1">
      <c r="S98" s="55"/>
      <c r="T98" s="55"/>
      <c r="U98" s="55"/>
      <c r="V98" s="111"/>
      <c r="W98" s="55"/>
      <c r="Y98" s="2"/>
      <c r="Z98" s="2"/>
      <c r="AA98" s="2"/>
      <c r="AB98" s="162"/>
      <c r="AC98" s="174"/>
      <c r="AD98" s="175"/>
      <c r="AE98" s="175"/>
      <c r="AF98" s="162"/>
      <c r="AG98" s="174"/>
      <c r="AH98" s="2"/>
      <c r="AI98" s="2"/>
      <c r="AJ98" s="93"/>
      <c r="AK98" s="2"/>
      <c r="AL98" s="2"/>
      <c r="AM98" s="2"/>
      <c r="AN98" s="162"/>
      <c r="AO98" s="174"/>
      <c r="AP98" s="175"/>
      <c r="AQ98" s="175"/>
      <c r="AR98" s="162"/>
      <c r="AS98" s="174"/>
      <c r="AT98" s="2"/>
      <c r="AU98" s="2"/>
      <c r="AW98" s="55"/>
      <c r="AX98" s="55"/>
      <c r="AY98" s="224"/>
      <c r="AZ98" s="222"/>
      <c r="BA98" s="224"/>
    </row>
    <row r="99" spans="19:53" ht="24" customHeight="1">
      <c r="Y99" s="383" t="s">
        <v>267</v>
      </c>
      <c r="Z99" s="384"/>
      <c r="AA99" s="384"/>
      <c r="AB99" s="384"/>
      <c r="AC99" s="384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</row>
    <row r="100" spans="19:53" ht="15.95" customHeight="1" thickBot="1">
      <c r="U100" s="42"/>
      <c r="V100" s="16"/>
      <c r="W100" s="16"/>
      <c r="Y100" s="356" t="str">
        <f>IF(S102="","",VLOOKUP(S102,選手名!$A$2:$J$201,7))</f>
        <v/>
      </c>
      <c r="Z100" s="357"/>
      <c r="AA100" s="357"/>
      <c r="AB100" s="357"/>
      <c r="AC100" s="376"/>
      <c r="AD100" s="89"/>
      <c r="AE100" s="356" t="str">
        <f>IF(T103="","",VLOOKUP(T103,選手名!$A$2:$J$201,7))</f>
        <v/>
      </c>
      <c r="AF100" s="357"/>
      <c r="AG100" s="357"/>
      <c r="AH100" s="357"/>
      <c r="AI100" s="358"/>
      <c r="AJ100" s="91"/>
      <c r="AK100" s="356" t="str">
        <f>IF(AW102="","",VLOOKUP(AW102,選手名!$A$2:$J$201,7))</f>
        <v/>
      </c>
      <c r="AL100" s="357"/>
      <c r="AM100" s="357"/>
      <c r="AN100" s="357"/>
      <c r="AO100" s="376"/>
      <c r="AP100" s="89"/>
      <c r="AQ100" s="356" t="str">
        <f>IF(AX102="","",VLOOKUP(AX102,選手名!$A$2:$J$201,7))</f>
        <v/>
      </c>
      <c r="AR100" s="357"/>
      <c r="AS100" s="357"/>
      <c r="AT100" s="357"/>
      <c r="AU100" s="358"/>
      <c r="AY100" s="42"/>
      <c r="AZ100" s="16"/>
      <c r="BA100" s="16"/>
    </row>
    <row r="101" spans="19:53" ht="15.95" customHeight="1" thickBot="1">
      <c r="S101" s="7" t="s">
        <v>203</v>
      </c>
      <c r="T101" s="8" t="s">
        <v>203</v>
      </c>
      <c r="U101" s="360" t="s">
        <v>254</v>
      </c>
      <c r="V101" s="361"/>
      <c r="W101" s="17" t="s">
        <v>255</v>
      </c>
      <c r="Y101" s="13" t="s">
        <v>258</v>
      </c>
      <c r="Z101" s="365" t="str">
        <f>IF(S102="","",VLOOKUP(S102,選手名!$A$2:$J$201,8))</f>
        <v/>
      </c>
      <c r="AA101" s="366"/>
      <c r="AB101" s="366"/>
      <c r="AC101" s="375"/>
      <c r="AD101" s="92" t="s">
        <v>257</v>
      </c>
      <c r="AE101" s="377" t="str">
        <f>IF(T103="","",VLOOKUP(T103,選手名!$A$2:$J$201,8))</f>
        <v/>
      </c>
      <c r="AF101" s="378"/>
      <c r="AG101" s="378"/>
      <c r="AH101" s="379"/>
      <c r="AI101" s="13" t="s">
        <v>258</v>
      </c>
      <c r="AJ101" s="93"/>
      <c r="AK101" s="13" t="s">
        <v>258</v>
      </c>
      <c r="AL101" s="365" t="str">
        <f>IF(AW102="","",VLOOKUP(AW102,選手名!$A$2:$J$201,8))</f>
        <v/>
      </c>
      <c r="AM101" s="366"/>
      <c r="AN101" s="366"/>
      <c r="AO101" s="375"/>
      <c r="AP101" s="92" t="s">
        <v>257</v>
      </c>
      <c r="AQ101" s="377" t="str">
        <f>IF(AX102="","",VLOOKUP(AX102,選手名!$A$2:$J$201,8))</f>
        <v/>
      </c>
      <c r="AR101" s="378"/>
      <c r="AS101" s="378"/>
      <c r="AT101" s="379"/>
      <c r="AU101" s="13" t="s">
        <v>258</v>
      </c>
      <c r="AW101" s="7" t="s">
        <v>203</v>
      </c>
      <c r="AX101" s="8" t="s">
        <v>203</v>
      </c>
      <c r="AY101" s="360" t="s">
        <v>254</v>
      </c>
      <c r="AZ101" s="361"/>
      <c r="BA101" s="17" t="s">
        <v>255</v>
      </c>
    </row>
    <row r="102" spans="19:53" ht="15.95" customHeight="1">
      <c r="S102" s="203"/>
      <c r="T102" s="221"/>
      <c r="U102" s="21"/>
      <c r="V102" s="222"/>
      <c r="W102" s="21"/>
      <c r="Y102" s="11" t="str">
        <f>IF(U102="","",IF(U102=1,"○","×"))</f>
        <v/>
      </c>
      <c r="Z102" s="11" t="s">
        <v>212</v>
      </c>
      <c r="AA102" s="94"/>
      <c r="AB102" s="284" t="str">
        <f>IF(S102="","",VLOOKUP(S102,選手名!$A$2:$J$201,2))</f>
        <v/>
      </c>
      <c r="AC102" s="96"/>
      <c r="AD102" s="97" t="str">
        <f>IF(W102="","",VLOOKUP(W102,選手名!$Q$1:$R126,2))</f>
        <v/>
      </c>
      <c r="AE102" s="98"/>
      <c r="AF102" s="284" t="str">
        <f>IF(T102="","",VLOOKUP(T102,選手名!$A$2:$J$201,2))</f>
        <v/>
      </c>
      <c r="AG102" s="96"/>
      <c r="AH102" s="11" t="s">
        <v>212</v>
      </c>
      <c r="AI102" s="11" t="str">
        <f>IF(Y102="","",IF(Y102="○","×","○"))</f>
        <v/>
      </c>
      <c r="AJ102" s="93"/>
      <c r="AK102" s="11" t="str">
        <f>IF(AY102="","",IF(AY102=1,"○","×"))</f>
        <v/>
      </c>
      <c r="AL102" s="11" t="s">
        <v>212</v>
      </c>
      <c r="AM102" s="94"/>
      <c r="AN102" s="284" t="str">
        <f>IF(AW102="","",VLOOKUP(AW102,選手名!$A$2:$J$201,2))</f>
        <v/>
      </c>
      <c r="AO102" s="96"/>
      <c r="AP102" s="97" t="str">
        <f>IF(BA102="","",VLOOKUP(BA102,選手名!$Q$1:$R128,2))</f>
        <v/>
      </c>
      <c r="AQ102" s="98"/>
      <c r="AR102" s="284" t="str">
        <f>IF(AX102="","",VLOOKUP(AX102,選手名!$A$2:$J$201,2))</f>
        <v/>
      </c>
      <c r="AS102" s="96"/>
      <c r="AT102" s="11" t="s">
        <v>212</v>
      </c>
      <c r="AU102" s="11" t="str">
        <f>IF(AY102="","",IF(AK102="○","×","○"))</f>
        <v/>
      </c>
      <c r="AW102" s="29"/>
      <c r="AX102" s="29"/>
      <c r="AY102" s="21"/>
      <c r="AZ102" s="111"/>
      <c r="BA102" s="28"/>
    </row>
    <row r="103" spans="19:53" ht="15.95" customHeight="1">
      <c r="S103" s="22"/>
      <c r="T103" s="29"/>
      <c r="U103" s="24"/>
      <c r="V103" s="111"/>
      <c r="W103" s="24"/>
      <c r="Y103" s="5" t="str">
        <f>IF(U103="","",IF(U103=1,"○","×"))</f>
        <v/>
      </c>
      <c r="Z103" s="5" t="s">
        <v>214</v>
      </c>
      <c r="AA103" s="73"/>
      <c r="AB103" s="285" t="str">
        <f>IF(S103="","",VLOOKUP(S103,選手名!$A$2:$J$201,2))</f>
        <v/>
      </c>
      <c r="AC103" s="99"/>
      <c r="AD103" s="100" t="str">
        <f>IF(W103="","",VLOOKUP(W103,選手名!$Q$1:$R127,2))</f>
        <v/>
      </c>
      <c r="AE103" s="101"/>
      <c r="AF103" s="285" t="str">
        <f>IF(T103="","",VLOOKUP(T103,選手名!$A$2:$J$201,2))</f>
        <v/>
      </c>
      <c r="AG103" s="99"/>
      <c r="AH103" s="5" t="s">
        <v>214</v>
      </c>
      <c r="AI103" s="5" t="str">
        <f>IF(Y103="","",IF(Y103="○","×","○"))</f>
        <v/>
      </c>
      <c r="AJ103" s="93"/>
      <c r="AK103" s="11" t="str">
        <f>IF(AY103="","",IF(AY103=1,"○","×"))</f>
        <v/>
      </c>
      <c r="AL103" s="5" t="s">
        <v>214</v>
      </c>
      <c r="AM103" s="73"/>
      <c r="AN103" s="285" t="str">
        <f>IF(AW103="","",VLOOKUP(AW103,選手名!$A$2:$J$201,2))</f>
        <v/>
      </c>
      <c r="AO103" s="99"/>
      <c r="AP103" s="100" t="str">
        <f>IF(BA103="","",VLOOKUP(BA103,選手名!$Q$1:$R129,2))</f>
        <v/>
      </c>
      <c r="AQ103" s="101"/>
      <c r="AR103" s="285" t="str">
        <f>IF(AX103="","",VLOOKUP(AX103,選手名!$A$2:$J$201,2))</f>
        <v/>
      </c>
      <c r="AS103" s="99"/>
      <c r="AT103" s="5" t="s">
        <v>214</v>
      </c>
      <c r="AU103" s="11" t="str">
        <f>IF(AY103="","",IF(AK103="○","×","○"))</f>
        <v/>
      </c>
      <c r="AW103" s="29"/>
      <c r="AX103" s="29"/>
      <c r="AY103" s="24"/>
      <c r="AZ103" s="111"/>
      <c r="BA103" s="24"/>
    </row>
    <row r="104" spans="19:53" ht="15.95" customHeight="1">
      <c r="S104" s="22"/>
      <c r="T104" s="29"/>
      <c r="U104" s="24"/>
      <c r="V104" s="111"/>
      <c r="W104" s="24"/>
      <c r="Y104" s="5" t="str">
        <f>IF(U104="","",IF(U104=1,"○","×"))</f>
        <v/>
      </c>
      <c r="Z104" s="5" t="s">
        <v>216</v>
      </c>
      <c r="AA104" s="73"/>
      <c r="AB104" s="285" t="str">
        <f>IF(S104="","",VLOOKUP(S104,選手名!$A$2:$J$201,2))</f>
        <v/>
      </c>
      <c r="AC104" s="99"/>
      <c r="AD104" s="100" t="str">
        <f>IF(W104="","",VLOOKUP(W104,選手名!$Q$1:$R128,2))</f>
        <v/>
      </c>
      <c r="AE104" s="101"/>
      <c r="AF104" s="285" t="str">
        <f>IF(T104="","",VLOOKUP(T104,選手名!$A$2:$J$201,2))</f>
        <v/>
      </c>
      <c r="AG104" s="99"/>
      <c r="AH104" s="5" t="s">
        <v>216</v>
      </c>
      <c r="AI104" s="5" t="str">
        <f>IF(Y104="","",IF(Y104="○","×","○"))</f>
        <v/>
      </c>
      <c r="AJ104" s="93"/>
      <c r="AK104" s="11" t="str">
        <f>IF(AY104="","",IF(AY104=1,"○","×"))</f>
        <v/>
      </c>
      <c r="AL104" s="5" t="s">
        <v>216</v>
      </c>
      <c r="AM104" s="73"/>
      <c r="AN104" s="285" t="str">
        <f>IF(AW104="","",VLOOKUP(AW104,選手名!$A$2:$J$201,2))</f>
        <v/>
      </c>
      <c r="AO104" s="99"/>
      <c r="AP104" s="100" t="str">
        <f>IF(BA104="","",VLOOKUP(BA104,選手名!$Q$1:$R130,2))</f>
        <v/>
      </c>
      <c r="AQ104" s="101"/>
      <c r="AR104" s="285" t="str">
        <f>IF(AX104="","",VLOOKUP(AX104,選手名!$A$2:$J$201,2))</f>
        <v/>
      </c>
      <c r="AS104" s="99"/>
      <c r="AT104" s="5" t="s">
        <v>216</v>
      </c>
      <c r="AU104" s="11" t="str">
        <f>IF(AY104="","",IF(AK104="○","×","○"))</f>
        <v/>
      </c>
      <c r="AW104" s="29"/>
      <c r="AX104" s="29"/>
      <c r="AY104" s="24"/>
      <c r="AZ104" s="111"/>
      <c r="BA104" s="24"/>
    </row>
    <row r="105" spans="19:53" ht="15.95" customHeight="1">
      <c r="S105" s="22"/>
      <c r="T105" s="29"/>
      <c r="U105" s="24"/>
      <c r="V105" s="111"/>
      <c r="W105" s="24"/>
      <c r="Y105" s="5" t="str">
        <f>IF(U105="","",IF(U105=1,"○","×"))</f>
        <v/>
      </c>
      <c r="Z105" s="5" t="s">
        <v>217</v>
      </c>
      <c r="AA105" s="73"/>
      <c r="AB105" s="285" t="str">
        <f>IF(S105="","",VLOOKUP(S105,選手名!$A$2:$J$201,2))</f>
        <v/>
      </c>
      <c r="AC105" s="99"/>
      <c r="AD105" s="100" t="str">
        <f>IF(W105="","",VLOOKUP(W105,選手名!$Q$1:$R129,2))</f>
        <v/>
      </c>
      <c r="AE105" s="101"/>
      <c r="AF105" s="285" t="str">
        <f>IF(T105="","",VLOOKUP(T105,選手名!$A$2:$J$201,2))</f>
        <v/>
      </c>
      <c r="AG105" s="99"/>
      <c r="AH105" s="5" t="s">
        <v>217</v>
      </c>
      <c r="AI105" s="5" t="str">
        <f>IF(Y105="","",IF(Y105="○","×","○"))</f>
        <v/>
      </c>
      <c r="AJ105" s="93"/>
      <c r="AK105" s="11" t="str">
        <f>IF(AY105="","",IF(AY105=1,"○","×"))</f>
        <v/>
      </c>
      <c r="AL105" s="5" t="s">
        <v>217</v>
      </c>
      <c r="AM105" s="73"/>
      <c r="AN105" s="285" t="str">
        <f>IF(AW105="","",VLOOKUP(AW105,選手名!$A$2:$J$201,2))</f>
        <v/>
      </c>
      <c r="AO105" s="99"/>
      <c r="AP105" s="100" t="str">
        <f>IF(BA105="","",VLOOKUP(BA105,選手名!$Q$1:$R131,2))</f>
        <v/>
      </c>
      <c r="AQ105" s="101"/>
      <c r="AR105" s="285" t="str">
        <f>IF(AX105="","",VLOOKUP(AX105,選手名!$A$2:$J$201,2))</f>
        <v/>
      </c>
      <c r="AS105" s="99"/>
      <c r="AT105" s="5" t="s">
        <v>217</v>
      </c>
      <c r="AU105" s="11" t="str">
        <f>IF(AY105="","",IF(AK105="○","×","○"))</f>
        <v/>
      </c>
      <c r="AW105" s="29"/>
      <c r="AX105" s="29"/>
      <c r="AY105" s="24"/>
      <c r="AZ105" s="111"/>
      <c r="BA105" s="24"/>
    </row>
    <row r="106" spans="19:53" ht="15.95" customHeight="1" thickBot="1">
      <c r="S106" s="25"/>
      <c r="T106" s="220"/>
      <c r="U106" s="27"/>
      <c r="V106" s="219"/>
      <c r="W106" s="27"/>
      <c r="Y106" s="13" t="str">
        <f>IF(U106="","",IF(U106=1,"○","×"))</f>
        <v/>
      </c>
      <c r="Z106" s="13" t="s">
        <v>218</v>
      </c>
      <c r="AA106" s="78"/>
      <c r="AB106" s="286" t="str">
        <f>IF(S106="","",VLOOKUP(S106,選手名!$A$2:$J$201,2))</f>
        <v/>
      </c>
      <c r="AC106" s="102"/>
      <c r="AD106" s="103" t="str">
        <f>IF(W106="","",VLOOKUP(W106,選手名!$Q$1:$R130,2))</f>
        <v/>
      </c>
      <c r="AE106" s="104"/>
      <c r="AF106" s="286" t="str">
        <f>IF(T106="","",VLOOKUP(T106,選手名!$A$2:$J$201,2))</f>
        <v/>
      </c>
      <c r="AG106" s="102"/>
      <c r="AH106" s="13" t="s">
        <v>218</v>
      </c>
      <c r="AI106" s="13" t="str">
        <f>IF(Y106="","",IF(Y106="○","×","○"))</f>
        <v/>
      </c>
      <c r="AJ106" s="93"/>
      <c r="AK106" s="13" t="str">
        <f>IF(AY106="","",IF(AY106=1,"○","×"))</f>
        <v/>
      </c>
      <c r="AL106" s="13" t="s">
        <v>218</v>
      </c>
      <c r="AM106" s="78"/>
      <c r="AN106" s="286" t="str">
        <f>IF(AW106="","",VLOOKUP(AW106,選手名!$A$2:$J$201,2))</f>
        <v/>
      </c>
      <c r="AO106" s="102"/>
      <c r="AP106" s="103" t="str">
        <f>IF(BA106="","",VLOOKUP(BA106,選手名!$Q$1:$R132,2))</f>
        <v/>
      </c>
      <c r="AQ106" s="104"/>
      <c r="AR106" s="286" t="str">
        <f>IF(AX106="","",VLOOKUP(AX106,選手名!$A$2:$J$201,2))</f>
        <v/>
      </c>
      <c r="AS106" s="102"/>
      <c r="AT106" s="13" t="s">
        <v>218</v>
      </c>
      <c r="AU106" s="13" t="str">
        <f>IF(AY106="","",IF(AK106="○","×","○"))</f>
        <v/>
      </c>
      <c r="AW106" s="29"/>
      <c r="AX106" s="29"/>
      <c r="AY106" s="27"/>
      <c r="AZ106" s="112"/>
      <c r="BA106" s="27"/>
    </row>
    <row r="107" spans="19:53" ht="15" customHeight="1"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93"/>
      <c r="AK107" s="107"/>
      <c r="AL107" s="107"/>
      <c r="AM107" s="107"/>
      <c r="AN107" s="107"/>
      <c r="AO107" s="107"/>
      <c r="AP107" s="107"/>
      <c r="AQ107" s="107"/>
      <c r="AR107" s="110"/>
      <c r="AS107" s="107"/>
      <c r="AT107" s="107"/>
      <c r="AU107" s="107"/>
      <c r="AW107" s="106"/>
      <c r="AX107" s="106"/>
      <c r="AY107" s="106"/>
      <c r="BA107" s="106"/>
    </row>
    <row r="108" spans="19:53" ht="18" hidden="1" customHeight="1">
      <c r="Y108" s="397"/>
      <c r="Z108" s="398"/>
      <c r="AA108" s="398"/>
      <c r="AB108" s="398"/>
      <c r="AC108" s="87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</row>
    <row r="109" spans="19:53" ht="15.95" customHeight="1" thickBot="1">
      <c r="U109" s="42"/>
      <c r="V109" s="16"/>
      <c r="W109" s="16"/>
      <c r="Y109" s="356" t="str">
        <f>IF(S111="","",VLOOKUP(S111,選手名!$A$2:$J$201,7))</f>
        <v/>
      </c>
      <c r="Z109" s="357"/>
      <c r="AA109" s="357"/>
      <c r="AB109" s="357"/>
      <c r="AC109" s="376"/>
      <c r="AD109" s="89"/>
      <c r="AE109" s="356" t="str">
        <f>IF(T112="","",VLOOKUP(T112,選手名!$A$2:$J$201,7))</f>
        <v/>
      </c>
      <c r="AF109" s="357"/>
      <c r="AG109" s="357"/>
      <c r="AH109" s="357"/>
      <c r="AI109" s="358"/>
      <c r="AJ109" s="91"/>
      <c r="AK109" s="356" t="str">
        <f>IF(AW111="","",VLOOKUP(AW111,選手名!$A$2:$J$201,7))</f>
        <v/>
      </c>
      <c r="AL109" s="357"/>
      <c r="AM109" s="357"/>
      <c r="AN109" s="357"/>
      <c r="AO109" s="376"/>
      <c r="AP109" s="89"/>
      <c r="AQ109" s="356" t="str">
        <f>IF(AX111="","",VLOOKUP(AX111,選手名!$A$2:$J$201,7))</f>
        <v/>
      </c>
      <c r="AR109" s="357"/>
      <c r="AS109" s="357"/>
      <c r="AT109" s="357"/>
      <c r="AU109" s="358"/>
      <c r="AY109" s="42"/>
      <c r="AZ109" s="16"/>
      <c r="BA109" s="16"/>
    </row>
    <row r="110" spans="19:53" ht="15.95" customHeight="1" thickBot="1">
      <c r="S110" s="7" t="s">
        <v>203</v>
      </c>
      <c r="T110" s="8" t="s">
        <v>203</v>
      </c>
      <c r="U110" s="360" t="s">
        <v>254</v>
      </c>
      <c r="V110" s="361"/>
      <c r="W110" s="17" t="s">
        <v>255</v>
      </c>
      <c r="Y110" s="13" t="s">
        <v>258</v>
      </c>
      <c r="Z110" s="365" t="str">
        <f>IF(S111="","",VLOOKUP(S111,選手名!$A$2:$J$201,8))</f>
        <v/>
      </c>
      <c r="AA110" s="366"/>
      <c r="AB110" s="366"/>
      <c r="AC110" s="375"/>
      <c r="AD110" s="92" t="s">
        <v>257</v>
      </c>
      <c r="AE110" s="377" t="str">
        <f>IF(T112="","",VLOOKUP(T112,選手名!$A$2:$J$201,8))</f>
        <v/>
      </c>
      <c r="AF110" s="378"/>
      <c r="AG110" s="378"/>
      <c r="AH110" s="379"/>
      <c r="AI110" s="13" t="s">
        <v>258</v>
      </c>
      <c r="AJ110" s="93"/>
      <c r="AK110" s="13" t="s">
        <v>258</v>
      </c>
      <c r="AL110" s="365" t="str">
        <f>IF(AW111="","",VLOOKUP(AW111,選手名!$A$2:$J$201,8))</f>
        <v/>
      </c>
      <c r="AM110" s="366"/>
      <c r="AN110" s="366"/>
      <c r="AO110" s="375"/>
      <c r="AP110" s="92" t="s">
        <v>257</v>
      </c>
      <c r="AQ110" s="377" t="str">
        <f>IF(AX111="","",VLOOKUP(AX111,選手名!$A$2:$J$201,8))</f>
        <v/>
      </c>
      <c r="AR110" s="378"/>
      <c r="AS110" s="378"/>
      <c r="AT110" s="379"/>
      <c r="AU110" s="13" t="s">
        <v>258</v>
      </c>
      <c r="AW110" s="7" t="s">
        <v>203</v>
      </c>
      <c r="AX110" s="8" t="s">
        <v>203</v>
      </c>
      <c r="AY110" s="360" t="s">
        <v>254</v>
      </c>
      <c r="AZ110" s="361"/>
      <c r="BA110" s="17" t="s">
        <v>255</v>
      </c>
    </row>
    <row r="111" spans="19:53" ht="15.95" customHeight="1">
      <c r="S111" s="19"/>
      <c r="T111" s="20"/>
      <c r="U111" s="21"/>
      <c r="V111" s="111"/>
      <c r="W111" s="28"/>
      <c r="Y111" s="11" t="str">
        <f>IF(U111="","",IF(U111=1,"○","×"))</f>
        <v/>
      </c>
      <c r="Z111" s="11" t="s">
        <v>212</v>
      </c>
      <c r="AA111" s="94"/>
      <c r="AB111" s="284" t="str">
        <f>IF(S111="","",VLOOKUP(S111,選手名!$A$2:$J$201,2))</f>
        <v/>
      </c>
      <c r="AC111" s="96"/>
      <c r="AD111" s="97" t="str">
        <f>IF(W111="","",VLOOKUP(W111,選手名!$Q$1:$R135,2))</f>
        <v/>
      </c>
      <c r="AE111" s="98"/>
      <c r="AF111" s="284" t="str">
        <f>IF(T111="","",VLOOKUP(T111,選手名!$A$2:$J$201,2))</f>
        <v/>
      </c>
      <c r="AG111" s="96"/>
      <c r="AH111" s="11" t="s">
        <v>212</v>
      </c>
      <c r="AI111" s="11" t="str">
        <f>IF(Y111="","",IF(Y111="○","×","○"))</f>
        <v/>
      </c>
      <c r="AJ111" s="93"/>
      <c r="AK111" s="11" t="str">
        <f>IF(AY111="","",IF(AY111=1,"○","×"))</f>
        <v/>
      </c>
      <c r="AL111" s="11" t="s">
        <v>212</v>
      </c>
      <c r="AM111" s="94"/>
      <c r="AN111" s="284" t="str">
        <f>IF(AW111="","",VLOOKUP(AW111,選手名!$A$2:$J$201,2))</f>
        <v/>
      </c>
      <c r="AO111" s="96"/>
      <c r="AP111" s="97" t="str">
        <f>IF(BA111="","",VLOOKUP(BA111,選手名!$Q$1:$R137,2))</f>
        <v/>
      </c>
      <c r="AQ111" s="98"/>
      <c r="AR111" s="284" t="str">
        <f>IF(AX111="","",VLOOKUP(AX111,選手名!$A$2:$J$201,2))</f>
        <v/>
      </c>
      <c r="AS111" s="96"/>
      <c r="AT111" s="11" t="s">
        <v>212</v>
      </c>
      <c r="AU111" s="11" t="str">
        <f>IF(AY111="","",IF(AK111="○","×","○"))</f>
        <v/>
      </c>
      <c r="AW111" s="203"/>
      <c r="AX111" s="221"/>
      <c r="AY111" s="85"/>
      <c r="AZ111" s="225"/>
      <c r="BA111" s="85"/>
    </row>
    <row r="112" spans="19:53" ht="15.95" customHeight="1">
      <c r="S112" s="22"/>
      <c r="T112" s="23"/>
      <c r="U112" s="24"/>
      <c r="V112" s="111"/>
      <c r="W112" s="24"/>
      <c r="Y112" s="5" t="str">
        <f>IF(U112="","",IF(U112=1,"○","×"))</f>
        <v/>
      </c>
      <c r="Z112" s="5" t="s">
        <v>214</v>
      </c>
      <c r="AA112" s="73"/>
      <c r="AB112" s="285" t="str">
        <f>IF(S112="","",VLOOKUP(S112,選手名!$A$2:$J$201,2))</f>
        <v/>
      </c>
      <c r="AC112" s="99"/>
      <c r="AD112" s="100" t="str">
        <f>IF(W112="","",VLOOKUP(W112,選手名!$Q$1:$R136,2))</f>
        <v/>
      </c>
      <c r="AE112" s="101"/>
      <c r="AF112" s="285" t="str">
        <f>IF(T112="","",VLOOKUP(T112,選手名!$A$2:$J$201,2))</f>
        <v/>
      </c>
      <c r="AG112" s="99"/>
      <c r="AH112" s="5" t="s">
        <v>214</v>
      </c>
      <c r="AI112" s="5" t="str">
        <f>IF(Y112="","",IF(Y112="○","×","○"))</f>
        <v/>
      </c>
      <c r="AJ112" s="93"/>
      <c r="AK112" s="11" t="str">
        <f>IF(AY112="","",IF(AY112=1,"○","×"))</f>
        <v/>
      </c>
      <c r="AL112" s="5" t="s">
        <v>214</v>
      </c>
      <c r="AM112" s="73"/>
      <c r="AN112" s="285" t="str">
        <f>IF(AW112="","",VLOOKUP(AW112,選手名!$A$2:$J$201,2))</f>
        <v/>
      </c>
      <c r="AO112" s="99"/>
      <c r="AP112" s="100" t="str">
        <f>IF(BA112="","",VLOOKUP(BA112,選手名!$Q$1:$R138,2))</f>
        <v/>
      </c>
      <c r="AQ112" s="101"/>
      <c r="AR112" s="285" t="str">
        <f>IF(AX112="","",VLOOKUP(AX112,選手名!$A$2:$J$201,2))</f>
        <v/>
      </c>
      <c r="AS112" s="99"/>
      <c r="AT112" s="5" t="s">
        <v>214</v>
      </c>
      <c r="AU112" s="11" t="str">
        <f>IF(AY112="","",IF(AK112="○","×","○"))</f>
        <v/>
      </c>
      <c r="AW112" s="22"/>
      <c r="AX112" s="29"/>
      <c r="AY112" s="24"/>
      <c r="AZ112" s="111"/>
      <c r="BA112" s="24"/>
    </row>
    <row r="113" spans="19:53" ht="15.95" customHeight="1">
      <c r="S113" s="22"/>
      <c r="T113" s="23"/>
      <c r="U113" s="24"/>
      <c r="V113" s="111"/>
      <c r="W113" s="24"/>
      <c r="Y113" s="5" t="str">
        <f>IF(U113="","",IF(U113=1,"○","×"))</f>
        <v/>
      </c>
      <c r="Z113" s="5" t="s">
        <v>216</v>
      </c>
      <c r="AA113" s="73"/>
      <c r="AB113" s="285" t="str">
        <f>IF(S113="","",VLOOKUP(S113,選手名!$A$2:$J$201,2))</f>
        <v/>
      </c>
      <c r="AC113" s="99"/>
      <c r="AD113" s="100" t="str">
        <f>IF(W113="","",VLOOKUP(W113,選手名!$Q$1:$R137,2))</f>
        <v/>
      </c>
      <c r="AE113" s="101"/>
      <c r="AF113" s="285" t="str">
        <f>IF(T113="","",VLOOKUP(T113,選手名!$A$2:$J$201,2))</f>
        <v/>
      </c>
      <c r="AG113" s="99"/>
      <c r="AH113" s="5" t="s">
        <v>216</v>
      </c>
      <c r="AI113" s="5" t="str">
        <f>IF(Y113="","",IF(Y113="○","×","○"))</f>
        <v/>
      </c>
      <c r="AJ113" s="93"/>
      <c r="AK113" s="11" t="str">
        <f>IF(AY113="","",IF(AY113=1,"○","×"))</f>
        <v/>
      </c>
      <c r="AL113" s="5" t="s">
        <v>216</v>
      </c>
      <c r="AM113" s="73"/>
      <c r="AN113" s="285" t="str">
        <f>IF(AW113="","",VLOOKUP(AW113,選手名!$A$2:$J$201,2))</f>
        <v/>
      </c>
      <c r="AO113" s="99"/>
      <c r="AP113" s="100" t="str">
        <f>IF(BA113="","",VLOOKUP(BA113,選手名!$Q$1:$R139,2))</f>
        <v/>
      </c>
      <c r="AQ113" s="101"/>
      <c r="AR113" s="285" t="str">
        <f>IF(AX113="","",VLOOKUP(AX113,選手名!$A$2:$J$201,2))</f>
        <v/>
      </c>
      <c r="AS113" s="99"/>
      <c r="AT113" s="5" t="s">
        <v>216</v>
      </c>
      <c r="AU113" s="11" t="str">
        <f>IF(AY113="","",IF(AK113="○","×","○"))</f>
        <v/>
      </c>
      <c r="AW113" s="22"/>
      <c r="AX113" s="29"/>
      <c r="AY113" s="24"/>
      <c r="AZ113" s="111"/>
      <c r="BA113" s="24"/>
    </row>
    <row r="114" spans="19:53" ht="15.95" customHeight="1">
      <c r="S114" s="22"/>
      <c r="T114" s="23"/>
      <c r="U114" s="24"/>
      <c r="V114" s="111"/>
      <c r="W114" s="24"/>
      <c r="Y114" s="5" t="str">
        <f>IF(U114="","",IF(U114=1,"○","×"))</f>
        <v/>
      </c>
      <c r="Z114" s="5" t="s">
        <v>217</v>
      </c>
      <c r="AA114" s="73"/>
      <c r="AB114" s="285" t="str">
        <f>IF(S114="","",VLOOKUP(S114,選手名!$A$2:$J$201,2))</f>
        <v/>
      </c>
      <c r="AC114" s="99"/>
      <c r="AD114" s="100" t="str">
        <f>IF(W114="","",VLOOKUP(W114,選手名!$Q$1:$R138,2))</f>
        <v/>
      </c>
      <c r="AE114" s="101"/>
      <c r="AF114" s="285" t="str">
        <f>IF(T114="","",VLOOKUP(T114,選手名!$A$2:$J$201,2))</f>
        <v/>
      </c>
      <c r="AG114" s="99"/>
      <c r="AH114" s="5" t="s">
        <v>217</v>
      </c>
      <c r="AI114" s="5" t="str">
        <f>IF(Y114="","",IF(Y114="○","×","○"))</f>
        <v/>
      </c>
      <c r="AJ114" s="93"/>
      <c r="AK114" s="11" t="str">
        <f>IF(AY114="","",IF(AY114=1,"○","×"))</f>
        <v/>
      </c>
      <c r="AL114" s="5" t="s">
        <v>217</v>
      </c>
      <c r="AM114" s="73"/>
      <c r="AN114" s="285" t="str">
        <f>IF(AW114="","",VLOOKUP(AW114,選手名!$A$2:$J$201,2))</f>
        <v/>
      </c>
      <c r="AO114" s="99"/>
      <c r="AP114" s="100" t="str">
        <f>IF(BA114="","",VLOOKUP(BA114,選手名!$Q$1:$R140,2))</f>
        <v/>
      </c>
      <c r="AQ114" s="101"/>
      <c r="AR114" s="285" t="str">
        <f>IF(AX114="","",VLOOKUP(AX114,選手名!$A$2:$J$201,2))</f>
        <v/>
      </c>
      <c r="AS114" s="99"/>
      <c r="AT114" s="5" t="s">
        <v>217</v>
      </c>
      <c r="AU114" s="11" t="str">
        <f>IF(AY114="","",IF(AK114="○","×","○"))</f>
        <v/>
      </c>
      <c r="AW114" s="22"/>
      <c r="AX114" s="29"/>
      <c r="AY114" s="24"/>
      <c r="AZ114" s="111"/>
      <c r="BA114" s="24"/>
    </row>
    <row r="115" spans="19:53" ht="15.95" customHeight="1" thickBot="1">
      <c r="S115" s="25"/>
      <c r="T115" s="26"/>
      <c r="U115" s="27"/>
      <c r="V115" s="111"/>
      <c r="W115" s="27"/>
      <c r="Y115" s="13" t="str">
        <f>IF(U115="","",IF(U115=1,"○","×"))</f>
        <v/>
      </c>
      <c r="Z115" s="13" t="s">
        <v>218</v>
      </c>
      <c r="AA115" s="78"/>
      <c r="AB115" s="286" t="str">
        <f>IF(S115="","",VLOOKUP(S115,選手名!$A$2:$J$201,2))</f>
        <v/>
      </c>
      <c r="AC115" s="102"/>
      <c r="AD115" s="103" t="str">
        <f>IF(W115="","",VLOOKUP(W115,選手名!$Q$1:$R139,2))</f>
        <v/>
      </c>
      <c r="AE115" s="104"/>
      <c r="AF115" s="286" t="str">
        <f>IF(T115="","",VLOOKUP(T115,選手名!$A$2:$J$201,2))</f>
        <v/>
      </c>
      <c r="AG115" s="102"/>
      <c r="AH115" s="13" t="s">
        <v>218</v>
      </c>
      <c r="AI115" s="13" t="str">
        <f>IF(Y115="","",IF(Y115="○","×","○"))</f>
        <v/>
      </c>
      <c r="AJ115" s="93"/>
      <c r="AK115" s="13" t="str">
        <f>IF(AY115="","",IF(AY115=1,"○","×"))</f>
        <v/>
      </c>
      <c r="AL115" s="13" t="s">
        <v>218</v>
      </c>
      <c r="AM115" s="78"/>
      <c r="AN115" s="286" t="str">
        <f>IF(AW115="","",VLOOKUP(AW115,選手名!$A$2:$J$201,2))</f>
        <v/>
      </c>
      <c r="AO115" s="102"/>
      <c r="AP115" s="103" t="str">
        <f>IF(BA115="","",VLOOKUP(BA115,選手名!$Q$1:$R141,2))</f>
        <v/>
      </c>
      <c r="AQ115" s="104"/>
      <c r="AR115" s="286" t="str">
        <f>IF(AX115="","",VLOOKUP(AX115,選手名!$A$2:$J$201,2))</f>
        <v/>
      </c>
      <c r="AS115" s="102"/>
      <c r="AT115" s="13" t="s">
        <v>218</v>
      </c>
      <c r="AU115" s="13" t="str">
        <f>IF(AY115="","",IF(AK115="○","×","○"))</f>
        <v/>
      </c>
      <c r="AW115" s="25"/>
      <c r="AX115" s="220"/>
      <c r="AY115" s="27"/>
      <c r="AZ115" s="219"/>
      <c r="BA115" s="27"/>
    </row>
    <row r="116" spans="19:53" ht="15.95" customHeight="1">
      <c r="U116" s="43"/>
      <c r="V116" s="43"/>
      <c r="W116" s="4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</row>
    <row r="117" spans="19:53" ht="15.95" customHeight="1" thickBot="1">
      <c r="U117" s="42"/>
      <c r="V117" s="16"/>
      <c r="W117" s="16"/>
      <c r="Y117" s="356" t="str">
        <f>IF(S119="","",VLOOKUP(S119,選手名!$A$2:$J$201,7))</f>
        <v/>
      </c>
      <c r="Z117" s="357"/>
      <c r="AA117" s="357"/>
      <c r="AB117" s="357"/>
      <c r="AC117" s="376"/>
      <c r="AD117" s="89"/>
      <c r="AE117" s="356" t="str">
        <f>IF(T120="","",VLOOKUP(T120,選手名!$A$2:$J$201,7))</f>
        <v/>
      </c>
      <c r="AF117" s="357"/>
      <c r="AG117" s="357"/>
      <c r="AH117" s="357"/>
      <c r="AI117" s="358"/>
      <c r="AJ117" s="91"/>
      <c r="AK117" s="356" t="str">
        <f>IF(AW119="","",VLOOKUP(AW119,選手名!$A$2:$J$201,7))</f>
        <v/>
      </c>
      <c r="AL117" s="357"/>
      <c r="AM117" s="357"/>
      <c r="AN117" s="357"/>
      <c r="AO117" s="376"/>
      <c r="AP117" s="89"/>
      <c r="AQ117" s="356" t="str">
        <f>IF(AX119="","",VLOOKUP(AX119,選手名!$A$2:$J$201,7))</f>
        <v/>
      </c>
      <c r="AR117" s="357"/>
      <c r="AS117" s="357"/>
      <c r="AT117" s="357"/>
      <c r="AU117" s="358"/>
      <c r="AY117" s="42"/>
      <c r="AZ117" s="16"/>
      <c r="BA117" s="16"/>
    </row>
    <row r="118" spans="19:53" ht="15.95" customHeight="1" thickBot="1">
      <c r="S118" s="7" t="s">
        <v>203</v>
      </c>
      <c r="T118" s="8" t="s">
        <v>203</v>
      </c>
      <c r="U118" s="360" t="s">
        <v>254</v>
      </c>
      <c r="V118" s="361"/>
      <c r="W118" s="17" t="s">
        <v>255</v>
      </c>
      <c r="Y118" s="13" t="s">
        <v>258</v>
      </c>
      <c r="Z118" s="365" t="str">
        <f>IF(S119="","",VLOOKUP(S119,選手名!$A$2:$J$201,8))</f>
        <v/>
      </c>
      <c r="AA118" s="366"/>
      <c r="AB118" s="366"/>
      <c r="AC118" s="375"/>
      <c r="AD118" s="92" t="s">
        <v>257</v>
      </c>
      <c r="AE118" s="377" t="str">
        <f>IF(T120="","",VLOOKUP(T120,選手名!$A$2:$J$201,8))</f>
        <v/>
      </c>
      <c r="AF118" s="378"/>
      <c r="AG118" s="378"/>
      <c r="AH118" s="379"/>
      <c r="AI118" s="13" t="s">
        <v>258</v>
      </c>
      <c r="AJ118" s="93"/>
      <c r="AK118" s="13" t="s">
        <v>258</v>
      </c>
      <c r="AL118" s="365" t="str">
        <f>IF(AW119="","",VLOOKUP(AW119,選手名!$A$2:$J$201,8))</f>
        <v/>
      </c>
      <c r="AM118" s="366"/>
      <c r="AN118" s="366"/>
      <c r="AO118" s="375"/>
      <c r="AP118" s="92" t="s">
        <v>257</v>
      </c>
      <c r="AQ118" s="377" t="str">
        <f>IF(AX119="","",VLOOKUP(AX119,選手名!$A$2:$J$201,8))</f>
        <v/>
      </c>
      <c r="AR118" s="378"/>
      <c r="AS118" s="378"/>
      <c r="AT118" s="379"/>
      <c r="AU118" s="13" t="s">
        <v>258</v>
      </c>
      <c r="AW118" s="7" t="s">
        <v>203</v>
      </c>
      <c r="AX118" s="8" t="s">
        <v>203</v>
      </c>
      <c r="AY118" s="360" t="s">
        <v>254</v>
      </c>
      <c r="AZ118" s="361"/>
      <c r="BA118" s="17" t="s">
        <v>255</v>
      </c>
    </row>
    <row r="119" spans="19:53" ht="15.95" customHeight="1">
      <c r="S119" s="19"/>
      <c r="T119" s="20"/>
      <c r="U119" s="21"/>
      <c r="V119" s="111"/>
      <c r="W119" s="28"/>
      <c r="Y119" s="11" t="str">
        <f>IF(U119="","",IF(U119=1,"○","×"))</f>
        <v/>
      </c>
      <c r="Z119" s="11" t="s">
        <v>212</v>
      </c>
      <c r="AA119" s="94"/>
      <c r="AB119" s="284" t="str">
        <f>IF(S119="","",VLOOKUP(S119,選手名!$A$2:$J$201,2))</f>
        <v/>
      </c>
      <c r="AC119" s="96"/>
      <c r="AD119" s="97" t="str">
        <f>IF(W119="","",VLOOKUP(W119,選手名!$Q$1:$R143,2))</f>
        <v/>
      </c>
      <c r="AE119" s="98"/>
      <c r="AF119" s="284" t="str">
        <f>IF(T119="","",VLOOKUP(T119,選手名!$A$2:$J$201,2))</f>
        <v/>
      </c>
      <c r="AG119" s="96"/>
      <c r="AH119" s="11" t="s">
        <v>212</v>
      </c>
      <c r="AI119" s="11" t="str">
        <f>IF(Y119="","",IF(Y119="○","×","○"))</f>
        <v/>
      </c>
      <c r="AJ119" s="93"/>
      <c r="AK119" s="11" t="str">
        <f>IF(AY119="","",IF(AY119=1,"○","×"))</f>
        <v/>
      </c>
      <c r="AL119" s="11" t="s">
        <v>212</v>
      </c>
      <c r="AM119" s="94"/>
      <c r="AN119" s="284" t="str">
        <f>IF(AW119="","",VLOOKUP(AW119,選手名!$A$2:$J$201,2))</f>
        <v/>
      </c>
      <c r="AO119" s="96"/>
      <c r="AP119" s="97" t="str">
        <f>IF(BA119="","",VLOOKUP(BA119,選手名!$Q$1:$R145,2))</f>
        <v/>
      </c>
      <c r="AQ119" s="98"/>
      <c r="AR119" s="284" t="str">
        <f>IF(AX119="","",VLOOKUP(AX119,選手名!$A$2:$J$201,2))</f>
        <v/>
      </c>
      <c r="AS119" s="96"/>
      <c r="AT119" s="11" t="s">
        <v>212</v>
      </c>
      <c r="AU119" s="11" t="str">
        <f>IF(AY119="","",IF(AK119="○","×","○"))</f>
        <v/>
      </c>
      <c r="AW119" s="19"/>
      <c r="AX119" s="20"/>
      <c r="AY119" s="21"/>
      <c r="AZ119" s="111"/>
      <c r="BA119" s="28"/>
    </row>
    <row r="120" spans="19:53" ht="15.95" customHeight="1">
      <c r="S120" s="22"/>
      <c r="T120" s="23"/>
      <c r="U120" s="24"/>
      <c r="V120" s="111"/>
      <c r="W120" s="24"/>
      <c r="Y120" s="5" t="str">
        <f>IF(U120="","",IF(U120=1,"○","×"))</f>
        <v/>
      </c>
      <c r="Z120" s="5" t="s">
        <v>214</v>
      </c>
      <c r="AA120" s="73"/>
      <c r="AB120" s="285" t="str">
        <f>IF(S120="","",VLOOKUP(S120,選手名!$A$2:$J$201,2))</f>
        <v/>
      </c>
      <c r="AC120" s="99"/>
      <c r="AD120" s="100" t="str">
        <f>IF(W120="","",VLOOKUP(W120,選手名!$Q$1:$R144,2))</f>
        <v/>
      </c>
      <c r="AE120" s="101"/>
      <c r="AF120" s="285" t="str">
        <f>IF(T120="","",VLOOKUP(T120,選手名!$A$2:$J$201,2))</f>
        <v/>
      </c>
      <c r="AG120" s="99"/>
      <c r="AH120" s="5" t="s">
        <v>214</v>
      </c>
      <c r="AI120" s="5" t="str">
        <f>IF(Y120="","",IF(Y120="○","×","○"))</f>
        <v/>
      </c>
      <c r="AJ120" s="93"/>
      <c r="AK120" s="11" t="str">
        <f>IF(AY120="","",IF(AY120=1,"○","×"))</f>
        <v/>
      </c>
      <c r="AL120" s="5" t="s">
        <v>214</v>
      </c>
      <c r="AM120" s="73"/>
      <c r="AN120" s="285" t="str">
        <f>IF(AW120="","",VLOOKUP(AW120,選手名!$A$2:$J$201,2))</f>
        <v/>
      </c>
      <c r="AO120" s="99"/>
      <c r="AP120" s="100" t="str">
        <f>IF(BA120="","",VLOOKUP(BA120,選手名!$Q$1:$R146,2))</f>
        <v/>
      </c>
      <c r="AQ120" s="101"/>
      <c r="AR120" s="285" t="str">
        <f>IF(AX120="","",VLOOKUP(AX120,選手名!$A$2:$J$201,2))</f>
        <v/>
      </c>
      <c r="AS120" s="99"/>
      <c r="AT120" s="5" t="s">
        <v>214</v>
      </c>
      <c r="AU120" s="11" t="str">
        <f>IF(AY120="","",IF(AK120="○","×","○"))</f>
        <v/>
      </c>
      <c r="AW120" s="22"/>
      <c r="AX120" s="23"/>
      <c r="AY120" s="24"/>
      <c r="AZ120" s="111"/>
      <c r="BA120" s="24"/>
    </row>
    <row r="121" spans="19:53" ht="15.95" customHeight="1">
      <c r="S121" s="22"/>
      <c r="T121" s="23"/>
      <c r="U121" s="24"/>
      <c r="V121" s="111"/>
      <c r="W121" s="24"/>
      <c r="Y121" s="5" t="str">
        <f>IF(U121="","",IF(U121=1,"○","×"))</f>
        <v/>
      </c>
      <c r="Z121" s="5" t="s">
        <v>216</v>
      </c>
      <c r="AA121" s="73"/>
      <c r="AB121" s="285" t="str">
        <f>IF(S121="","",VLOOKUP(S121,選手名!$A$2:$J$201,2))</f>
        <v/>
      </c>
      <c r="AC121" s="99"/>
      <c r="AD121" s="100" t="str">
        <f>IF(W121="","",VLOOKUP(W121,選手名!$Q$1:$R145,2))</f>
        <v/>
      </c>
      <c r="AE121" s="101"/>
      <c r="AF121" s="285" t="str">
        <f>IF(T121="","",VLOOKUP(T121,選手名!$A$2:$J$201,2))</f>
        <v/>
      </c>
      <c r="AG121" s="99"/>
      <c r="AH121" s="5" t="s">
        <v>216</v>
      </c>
      <c r="AI121" s="5" t="str">
        <f>IF(Y121="","",IF(Y121="○","×","○"))</f>
        <v/>
      </c>
      <c r="AJ121" s="93"/>
      <c r="AK121" s="11" t="str">
        <f>IF(AY121="","",IF(AY121=1,"○","×"))</f>
        <v/>
      </c>
      <c r="AL121" s="5" t="s">
        <v>216</v>
      </c>
      <c r="AM121" s="73"/>
      <c r="AN121" s="285" t="str">
        <f>IF(AW121="","",VLOOKUP(AW121,選手名!$A$2:$J$201,2))</f>
        <v/>
      </c>
      <c r="AO121" s="99"/>
      <c r="AP121" s="100" t="str">
        <f>IF(BA121="","",VLOOKUP(BA121,選手名!$Q$1:$R147,2))</f>
        <v/>
      </c>
      <c r="AQ121" s="101"/>
      <c r="AR121" s="285" t="str">
        <f>IF(AX121="","",VLOOKUP(AX121,選手名!$A$2:$J$201,2))</f>
        <v/>
      </c>
      <c r="AS121" s="99"/>
      <c r="AT121" s="5" t="s">
        <v>216</v>
      </c>
      <c r="AU121" s="11" t="str">
        <f>IF(AY121="","",IF(AK121="○","×","○"))</f>
        <v/>
      </c>
      <c r="AW121" s="22"/>
      <c r="AX121" s="23"/>
      <c r="AY121" s="24"/>
      <c r="AZ121" s="111"/>
      <c r="BA121" s="24"/>
    </row>
    <row r="122" spans="19:53" ht="15.95" customHeight="1">
      <c r="S122" s="22"/>
      <c r="T122" s="23"/>
      <c r="U122" s="24"/>
      <c r="V122" s="111"/>
      <c r="W122" s="24"/>
      <c r="Y122" s="5" t="str">
        <f>IF(U122="","",IF(U122=1,"○","×"))</f>
        <v/>
      </c>
      <c r="Z122" s="5" t="s">
        <v>217</v>
      </c>
      <c r="AA122" s="73"/>
      <c r="AB122" s="285" t="str">
        <f>IF(S122="","",VLOOKUP(S122,選手名!$A$2:$J$201,2))</f>
        <v/>
      </c>
      <c r="AC122" s="99"/>
      <c r="AD122" s="100" t="str">
        <f>IF(W122="","",VLOOKUP(W122,選手名!$Q$1:$R146,2))</f>
        <v/>
      </c>
      <c r="AE122" s="101"/>
      <c r="AF122" s="285" t="str">
        <f>IF(T122="","",VLOOKUP(T122,選手名!$A$2:$J$201,2))</f>
        <v/>
      </c>
      <c r="AG122" s="99"/>
      <c r="AH122" s="5" t="s">
        <v>217</v>
      </c>
      <c r="AI122" s="5" t="str">
        <f>IF(Y122="","",IF(Y122="○","×","○"))</f>
        <v/>
      </c>
      <c r="AJ122" s="93"/>
      <c r="AK122" s="11" t="str">
        <f>IF(AY122="","",IF(AY122=1,"○","×"))</f>
        <v/>
      </c>
      <c r="AL122" s="5" t="s">
        <v>217</v>
      </c>
      <c r="AM122" s="73"/>
      <c r="AN122" s="285" t="str">
        <f>IF(AW122="","",VLOOKUP(AW122,選手名!$A$2:$J$201,2))</f>
        <v/>
      </c>
      <c r="AO122" s="99"/>
      <c r="AP122" s="100" t="str">
        <f>IF(BA122="","",VLOOKUP(BA122,選手名!$Q$1:$R148,2))</f>
        <v/>
      </c>
      <c r="AQ122" s="101"/>
      <c r="AR122" s="285" t="str">
        <f>IF(AX122="","",VLOOKUP(AX122,選手名!$A$2:$J$201,2))</f>
        <v/>
      </c>
      <c r="AS122" s="99"/>
      <c r="AT122" s="5" t="s">
        <v>217</v>
      </c>
      <c r="AU122" s="11" t="str">
        <f>IF(AY122="","",IF(AK122="○","×","○"))</f>
        <v/>
      </c>
      <c r="AW122" s="22"/>
      <c r="AX122" s="23"/>
      <c r="AY122" s="24"/>
      <c r="AZ122" s="111"/>
      <c r="BA122" s="24"/>
    </row>
    <row r="123" spans="19:53" ht="15.95" customHeight="1" thickBot="1">
      <c r="S123" s="25"/>
      <c r="T123" s="26"/>
      <c r="U123" s="27"/>
      <c r="V123" s="112"/>
      <c r="W123" s="27"/>
      <c r="Y123" s="13" t="str">
        <f>IF(U123="","",IF(U123=1,"○","×"))</f>
        <v/>
      </c>
      <c r="Z123" s="13" t="s">
        <v>218</v>
      </c>
      <c r="AA123" s="78"/>
      <c r="AB123" s="286" t="str">
        <f>IF(S123="","",VLOOKUP(S123,選手名!$A$2:$J$201,2))</f>
        <v/>
      </c>
      <c r="AC123" s="102"/>
      <c r="AD123" s="103" t="str">
        <f>IF(W123="","",VLOOKUP(W123,選手名!$Q$1:$R147,2))</f>
        <v/>
      </c>
      <c r="AE123" s="104"/>
      <c r="AF123" s="286" t="str">
        <f>IF(T123="","",VLOOKUP(T123,選手名!$A$2:$J$201,2))</f>
        <v/>
      </c>
      <c r="AG123" s="102"/>
      <c r="AH123" s="13" t="s">
        <v>218</v>
      </c>
      <c r="AI123" s="13" t="str">
        <f>IF(Y123="","",IF(Y123="○","×","○"))</f>
        <v/>
      </c>
      <c r="AJ123" s="93"/>
      <c r="AK123" s="13" t="str">
        <f>IF(AY123="","",IF(AY123=1,"○","×"))</f>
        <v/>
      </c>
      <c r="AL123" s="13" t="s">
        <v>218</v>
      </c>
      <c r="AM123" s="78"/>
      <c r="AN123" s="286" t="str">
        <f>IF(AW123="","",VLOOKUP(AW123,選手名!$A$2:$J$201,2))</f>
        <v/>
      </c>
      <c r="AO123" s="102"/>
      <c r="AP123" s="103" t="str">
        <f>IF(BA123="","",VLOOKUP(BA123,選手名!$Q$1:$R149,2))</f>
        <v/>
      </c>
      <c r="AQ123" s="104"/>
      <c r="AR123" s="286" t="str">
        <f>IF(AX123="","",VLOOKUP(AX123,選手名!$A$2:$J$201,2))</f>
        <v/>
      </c>
      <c r="AS123" s="102"/>
      <c r="AT123" s="13" t="s">
        <v>218</v>
      </c>
      <c r="AU123" s="13" t="str">
        <f>IF(AY123="","",IF(AK123="○","×","○"))</f>
        <v/>
      </c>
      <c r="AW123" s="25"/>
      <c r="AX123" s="26"/>
      <c r="AY123" s="27"/>
      <c r="AZ123" s="111"/>
      <c r="BA123" s="27"/>
    </row>
    <row r="124" spans="19:53" ht="42" customHeight="1">
      <c r="S124" s="106"/>
      <c r="T124" s="106"/>
      <c r="U124" s="106"/>
      <c r="W124" s="106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W124" s="106"/>
      <c r="AX124" s="106"/>
      <c r="AY124" s="106"/>
      <c r="AZ124" s="43"/>
      <c r="BA124" s="106"/>
    </row>
    <row r="125" spans="19:53">
      <c r="AI125" s="373"/>
      <c r="AJ125" s="374"/>
      <c r="AK125" s="374"/>
    </row>
  </sheetData>
  <mergeCells count="148">
    <mergeCell ref="AQ17:AU17"/>
    <mergeCell ref="AQ36:AU36"/>
    <mergeCell ref="U18:V18"/>
    <mergeCell ref="AE18:AH18"/>
    <mergeCell ref="E15:H15"/>
    <mergeCell ref="E16:I16"/>
    <mergeCell ref="K16:M16"/>
    <mergeCell ref="N16:P16"/>
    <mergeCell ref="F17:I17"/>
    <mergeCell ref="L17:M17"/>
    <mergeCell ref="N17:O17"/>
    <mergeCell ref="N25:O25"/>
    <mergeCell ref="E24:I24"/>
    <mergeCell ref="F25:I25"/>
    <mergeCell ref="L25:M25"/>
    <mergeCell ref="Y25:AC25"/>
    <mergeCell ref="U26:V26"/>
    <mergeCell ref="AE26:AH26"/>
    <mergeCell ref="AI34:AK34"/>
    <mergeCell ref="E3:G3"/>
    <mergeCell ref="AK17:AO17"/>
    <mergeCell ref="AL18:AO18"/>
    <mergeCell ref="AK25:AO25"/>
    <mergeCell ref="AL26:AO26"/>
    <mergeCell ref="AE25:AI25"/>
    <mergeCell ref="AE36:AI36"/>
    <mergeCell ref="AI88:AK88"/>
    <mergeCell ref="AE80:AI80"/>
    <mergeCell ref="Z81:AC81"/>
    <mergeCell ref="AK80:AO80"/>
    <mergeCell ref="AL81:AO81"/>
    <mergeCell ref="AI87:AK87"/>
    <mergeCell ref="Y46:AC46"/>
    <mergeCell ref="Z47:AC47"/>
    <mergeCell ref="AK46:AO46"/>
    <mergeCell ref="AL47:AO47"/>
    <mergeCell ref="AE46:AI46"/>
    <mergeCell ref="AE17:AI17"/>
    <mergeCell ref="U56:V56"/>
    <mergeCell ref="U64:V64"/>
    <mergeCell ref="U73:V73"/>
    <mergeCell ref="U81:V81"/>
    <mergeCell ref="Z64:AC64"/>
    <mergeCell ref="AE47:AH47"/>
    <mergeCell ref="U37:V37"/>
    <mergeCell ref="U47:V47"/>
    <mergeCell ref="U110:V110"/>
    <mergeCell ref="Y108:AB108"/>
    <mergeCell ref="AE109:AI109"/>
    <mergeCell ref="Z110:AC110"/>
    <mergeCell ref="AE37:AH37"/>
    <mergeCell ref="Y63:AC63"/>
    <mergeCell ref="Z56:AC56"/>
    <mergeCell ref="Z92:AC92"/>
    <mergeCell ref="Y91:AC91"/>
    <mergeCell ref="U92:V92"/>
    <mergeCell ref="Y90:AB90"/>
    <mergeCell ref="U101:V101"/>
    <mergeCell ref="AE92:AH92"/>
    <mergeCell ref="Z73:AC73"/>
    <mergeCell ref="AE63:AI63"/>
    <mergeCell ref="Y71:AB71"/>
    <mergeCell ref="Y72:AC72"/>
    <mergeCell ref="AK72:AO72"/>
    <mergeCell ref="U118:V118"/>
    <mergeCell ref="Y117:AC117"/>
    <mergeCell ref="E1:M1"/>
    <mergeCell ref="AK55:AO55"/>
    <mergeCell ref="AE55:AI55"/>
    <mergeCell ref="K24:M24"/>
    <mergeCell ref="Y16:AB16"/>
    <mergeCell ref="Y17:AC17"/>
    <mergeCell ref="N24:P24"/>
    <mergeCell ref="Y36:AC36"/>
    <mergeCell ref="Y55:AC55"/>
    <mergeCell ref="Y54:AB54"/>
    <mergeCell ref="AI33:AL33"/>
    <mergeCell ref="Z37:AC37"/>
    <mergeCell ref="AK36:AO36"/>
    <mergeCell ref="Y44:AC44"/>
    <mergeCell ref="Y35:AB35"/>
    <mergeCell ref="Z26:AC26"/>
    <mergeCell ref="Z18:AC18"/>
    <mergeCell ref="Y109:AC109"/>
    <mergeCell ref="AK109:AO109"/>
    <mergeCell ref="AY101:AZ101"/>
    <mergeCell ref="AY110:AZ110"/>
    <mergeCell ref="AY118:AZ118"/>
    <mergeCell ref="AL73:AO73"/>
    <mergeCell ref="AE73:AH73"/>
    <mergeCell ref="AQ73:AT73"/>
    <mergeCell ref="Y99:AC99"/>
    <mergeCell ref="Y100:AC100"/>
    <mergeCell ref="AE81:AH81"/>
    <mergeCell ref="AQ81:AT81"/>
    <mergeCell ref="Z101:AC101"/>
    <mergeCell ref="AL110:AO110"/>
    <mergeCell ref="Y80:AC80"/>
    <mergeCell ref="AQ92:AT92"/>
    <mergeCell ref="AY73:AZ73"/>
    <mergeCell ref="AY81:AZ81"/>
    <mergeCell ref="AY92:AZ92"/>
    <mergeCell ref="AQ80:AU80"/>
    <mergeCell ref="Z118:AC118"/>
    <mergeCell ref="AK117:AO117"/>
    <mergeCell ref="AI125:AK125"/>
    <mergeCell ref="AQ91:AU91"/>
    <mergeCell ref="AQ100:AU100"/>
    <mergeCell ref="AQ117:AU117"/>
    <mergeCell ref="AQ109:AU109"/>
    <mergeCell ref="AE91:AI91"/>
    <mergeCell ref="AL92:AO92"/>
    <mergeCell ref="AL101:AO101"/>
    <mergeCell ref="AK100:AO100"/>
    <mergeCell ref="AE100:AI100"/>
    <mergeCell ref="AE117:AI117"/>
    <mergeCell ref="AE101:AH101"/>
    <mergeCell ref="AE110:AH110"/>
    <mergeCell ref="AE118:AH118"/>
    <mergeCell ref="AQ101:AT101"/>
    <mergeCell ref="AQ110:AT110"/>
    <mergeCell ref="AQ118:AT118"/>
    <mergeCell ref="AL118:AO118"/>
    <mergeCell ref="AK91:AO91"/>
    <mergeCell ref="AQ55:AU55"/>
    <mergeCell ref="AE72:AI72"/>
    <mergeCell ref="AQ63:AU63"/>
    <mergeCell ref="AQ72:AU72"/>
    <mergeCell ref="AY18:AZ18"/>
    <mergeCell ref="AY26:AZ26"/>
    <mergeCell ref="AY37:AZ37"/>
    <mergeCell ref="AQ37:AT37"/>
    <mergeCell ref="AQ64:AT64"/>
    <mergeCell ref="AY47:AZ47"/>
    <mergeCell ref="AY56:AZ56"/>
    <mergeCell ref="AY64:AZ64"/>
    <mergeCell ref="AQ25:AU25"/>
    <mergeCell ref="AQ18:AT18"/>
    <mergeCell ref="AQ26:AT26"/>
    <mergeCell ref="AQ46:AU46"/>
    <mergeCell ref="AQ47:AT47"/>
    <mergeCell ref="AQ56:AT56"/>
    <mergeCell ref="AE56:AH56"/>
    <mergeCell ref="AE64:AH64"/>
    <mergeCell ref="AL37:AO37"/>
    <mergeCell ref="AL64:AO64"/>
    <mergeCell ref="AK63:AO63"/>
    <mergeCell ref="AL56:AO56"/>
  </mergeCells>
  <phoneticPr fontId="2"/>
  <dataValidations disablePrompts="1" count="1">
    <dataValidation imeMode="on" allowBlank="1" showInputMessage="1" showErrorMessage="1" sqref="AS57:AS61 AS119:AS123 AC74:AC78 AG74:AG78 AO74:AO78 AS74:AS78 AC82:AC86 AS48:AS52 AO57:AO61 AS82:AS86 AC93:AC98 AO119:AO123 AO65:AO69 AC48:AC52 AS93:AS98 AS65:AS69 AC119:AC123 AG119:AG123 AC102:AC106 AG102:AG106 AO102:AO106 AS102:AS106 AC111:AC115 AG111:AG115 AO111:AO115 AS111:AS115 AB14 AC19:AC23 AG19:AG23 AC27:AC33 AG27:AG33 AO19:AO23 AS19:AS23 AO27:AO33 AS27:AS33 AG38:AG44 AC38:AC43 AO38:AO44 M26:N32 AG48:AG52 AO48:AO52 AC57:AC61 AG57:AG61 AG82:AG86 AG93:AG98 AC65:AC69 AG65:AG69 AS38:AS44 I18:I22 I26:I32 AO82:AO86 M18:N22 AO93:AO98" xr:uid="{00000000-0002-0000-0400-000000000000}"/>
  </dataValidations>
  <printOptions horizontalCentered="1"/>
  <pageMargins left="0.43307086614173229" right="0" top="0.47244094488188981" bottom="0" header="0" footer="0"/>
  <pageSetup paperSize="9" scale="87" orientation="portrait" r:id="rId1"/>
  <headerFooter alignWithMargins="0"/>
  <rowBreaks count="2" manualBreakCount="2">
    <brk id="15" max="16383" man="1"/>
    <brk id="70" min="24" max="46" man="1"/>
  </rowBreaks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BO84"/>
  <sheetViews>
    <sheetView showGridLines="0" view="pageBreakPreview" zoomScale="60" zoomScaleNormal="85" workbookViewId="0">
      <selection activeCell="I41" sqref="I41:J41"/>
    </sheetView>
  </sheetViews>
  <sheetFormatPr defaultColWidth="9" defaultRowHeight="13.5"/>
  <cols>
    <col min="1" max="1" width="9" style="1"/>
    <col min="2" max="30" width="3.125" style="1" customWidth="1"/>
    <col min="31" max="34" width="3.625" style="1" customWidth="1"/>
    <col min="35" max="37" width="2.625" style="1" customWidth="1"/>
    <col min="38" max="38" width="1.625" style="1" customWidth="1"/>
    <col min="39" max="39" width="4.625" style="1" customWidth="1"/>
    <col min="40" max="40" width="2.625" style="1" customWidth="1"/>
    <col min="41" max="41" width="1.625" style="1" customWidth="1"/>
    <col min="42" max="42" width="7.625" style="1" customWidth="1"/>
    <col min="43" max="43" width="2.375" style="1" customWidth="1"/>
    <col min="44" max="44" width="10.625" style="1" customWidth="1"/>
    <col min="45" max="45" width="1.625" style="1" customWidth="1"/>
    <col min="46" max="46" width="7.625" style="1" customWidth="1"/>
    <col min="47" max="47" width="2.375" style="1" customWidth="1"/>
    <col min="48" max="48" width="2.625" style="1" customWidth="1"/>
    <col min="49" max="49" width="4.625" style="1" customWidth="1"/>
    <col min="50" max="50" width="1.625" style="1" customWidth="1"/>
    <col min="51" max="51" width="4.625" style="1" customWidth="1"/>
    <col min="52" max="52" width="2.625" style="1" customWidth="1"/>
    <col min="53" max="53" width="1.625" style="1" customWidth="1"/>
    <col min="54" max="54" width="7.625" style="1" customWidth="1"/>
    <col min="55" max="55" width="2.375" style="1" customWidth="1"/>
    <col min="56" max="56" width="10.625" style="1" customWidth="1"/>
    <col min="57" max="57" width="1.625" style="1" customWidth="1"/>
    <col min="58" max="58" width="7.625" style="1" customWidth="1"/>
    <col min="59" max="59" width="2.375" style="1" customWidth="1"/>
    <col min="60" max="60" width="3.625" style="1" customWidth="1"/>
    <col min="61" max="61" width="4.625" style="1" customWidth="1"/>
    <col min="62" max="62" width="1.625" style="1" customWidth="1"/>
    <col min="63" max="64" width="3.625" style="1" customWidth="1"/>
    <col min="65" max="67" width="2.625" style="1" customWidth="1"/>
    <col min="68" max="68" width="9" style="1"/>
    <col min="69" max="69" width="9.75" style="1" customWidth="1"/>
    <col min="70" max="16384" width="9" style="1"/>
  </cols>
  <sheetData>
    <row r="1" spans="1:61" ht="27.75" customHeight="1">
      <c r="A1"/>
      <c r="B1" s="418" t="s">
        <v>268</v>
      </c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/>
      <c r="AF1"/>
      <c r="AG1"/>
    </row>
    <row r="2" spans="1:61" ht="6.75" customHeight="1">
      <c r="A2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61" ht="30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 s="82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61" ht="30" customHeight="1">
      <c r="A4"/>
      <c r="B4" s="116"/>
      <c r="C4" s="116"/>
      <c r="D4" s="117"/>
      <c r="E4" s="117"/>
      <c r="F4" s="117"/>
      <c r="G4" s="117"/>
      <c r="H4" s="117"/>
      <c r="I4" s="118"/>
      <c r="J4" s="119"/>
      <c r="K4" s="119"/>
      <c r="L4" s="119"/>
      <c r="M4" s="119"/>
      <c r="N4" s="119"/>
      <c r="O4" s="119"/>
      <c r="P4" s="422">
        <v>7</v>
      </c>
      <c r="Q4" s="422"/>
      <c r="R4" s="119"/>
      <c r="S4" s="119"/>
      <c r="T4" s="119"/>
      <c r="U4" s="119"/>
      <c r="V4" s="119"/>
      <c r="W4" s="119"/>
      <c r="X4" s="120"/>
      <c r="Y4" s="117"/>
      <c r="Z4" s="117"/>
      <c r="AA4" s="427"/>
      <c r="AB4" s="427"/>
      <c r="AC4" s="117"/>
      <c r="AD4" s="117"/>
      <c r="AE4" s="121"/>
      <c r="AF4" s="121"/>
      <c r="AG4" s="121"/>
    </row>
    <row r="5" spans="1:61" ht="30" customHeight="1">
      <c r="A5"/>
      <c r="B5" s="116"/>
      <c r="C5" s="116"/>
      <c r="D5" s="117"/>
      <c r="E5" s="118"/>
      <c r="F5" s="119"/>
      <c r="G5" s="119"/>
      <c r="H5" s="422">
        <v>5</v>
      </c>
      <c r="I5" s="422"/>
      <c r="J5" s="119"/>
      <c r="K5" s="119"/>
      <c r="L5" s="120"/>
      <c r="M5" s="117"/>
      <c r="N5" s="117"/>
      <c r="O5" s="117"/>
      <c r="P5" s="117"/>
      <c r="Q5" s="117"/>
      <c r="R5" s="117"/>
      <c r="S5" s="117"/>
      <c r="T5" s="117"/>
      <c r="U5" s="118"/>
      <c r="V5" s="119"/>
      <c r="W5" s="119"/>
      <c r="X5" s="422">
        <v>6</v>
      </c>
      <c r="Y5" s="422"/>
      <c r="Z5" s="119"/>
      <c r="AA5" s="119"/>
      <c r="AB5" s="120"/>
      <c r="AC5" s="117"/>
      <c r="AD5" s="117"/>
      <c r="AE5" s="121"/>
      <c r="AF5" s="121"/>
      <c r="AG5" s="121"/>
    </row>
    <row r="6" spans="1:61" ht="30" customHeight="1">
      <c r="A6"/>
      <c r="B6" s="116"/>
      <c r="C6" s="122"/>
      <c r="D6" s="422">
        <v>1</v>
      </c>
      <c r="E6" s="422"/>
      <c r="F6" s="120"/>
      <c r="G6" s="117"/>
      <c r="H6" s="117"/>
      <c r="I6" s="117"/>
      <c r="J6" s="117"/>
      <c r="K6" s="118"/>
      <c r="L6" s="422">
        <v>2</v>
      </c>
      <c r="M6" s="422"/>
      <c r="N6" s="120"/>
      <c r="O6" s="117"/>
      <c r="P6" s="117"/>
      <c r="Q6" s="117"/>
      <c r="R6" s="117"/>
      <c r="S6" s="118"/>
      <c r="T6" s="422">
        <v>3</v>
      </c>
      <c r="U6" s="422"/>
      <c r="V6" s="120"/>
      <c r="W6" s="117"/>
      <c r="X6" s="117"/>
      <c r="Y6" s="117"/>
      <c r="Z6" s="117"/>
      <c r="AA6" s="118"/>
      <c r="AB6" s="422">
        <v>4</v>
      </c>
      <c r="AC6" s="422"/>
      <c r="AD6" s="120"/>
      <c r="AE6" s="121"/>
      <c r="AF6" s="121"/>
      <c r="AG6" s="121"/>
    </row>
    <row r="7" spans="1:61" ht="21" customHeight="1">
      <c r="A7"/>
      <c r="B7" s="423" t="s">
        <v>269</v>
      </c>
      <c r="C7" s="424"/>
      <c r="D7" s="123"/>
      <c r="E7" s="123"/>
      <c r="F7" s="423" t="s">
        <v>270</v>
      </c>
      <c r="G7" s="423"/>
      <c r="H7" s="123"/>
      <c r="I7" s="123"/>
      <c r="J7" s="423" t="s">
        <v>271</v>
      </c>
      <c r="K7" s="423"/>
      <c r="L7" s="123"/>
      <c r="M7" s="123"/>
      <c r="N7" s="423" t="s">
        <v>272</v>
      </c>
      <c r="O7" s="424"/>
      <c r="P7" s="123"/>
      <c r="Q7" s="123"/>
      <c r="R7" s="423" t="s">
        <v>273</v>
      </c>
      <c r="S7" s="423"/>
      <c r="T7" s="123"/>
      <c r="U7" s="123"/>
      <c r="V7" s="423" t="s">
        <v>274</v>
      </c>
      <c r="W7" s="424"/>
      <c r="X7" s="123"/>
      <c r="Y7" s="123"/>
      <c r="Z7" s="423" t="s">
        <v>275</v>
      </c>
      <c r="AA7" s="423"/>
      <c r="AB7" s="123"/>
      <c r="AC7" s="123"/>
      <c r="AD7" s="423" t="s">
        <v>276</v>
      </c>
      <c r="AE7" s="423"/>
      <c r="AF7" s="204"/>
      <c r="AG7" s="121"/>
    </row>
    <row r="8" spans="1:61" ht="129.94999999999999" customHeight="1">
      <c r="A8"/>
      <c r="B8" s="420" t="str">
        <f>IF(B$34="","",VLOOKUP(B$34,選手名!$A$2:$J$201,7))</f>
        <v/>
      </c>
      <c r="C8" s="421"/>
      <c r="D8" s="124"/>
      <c r="E8" s="124"/>
      <c r="F8" s="420" t="str">
        <f>IF(F$34="","",VLOOKUP(F$34,選手名!$A$2:$J$201,7))</f>
        <v/>
      </c>
      <c r="G8" s="421"/>
      <c r="H8" s="124"/>
      <c r="I8" s="124"/>
      <c r="J8" s="420" t="str">
        <f>IF(J$34="","",VLOOKUP(J$34,選手名!$A$2:$J$201,7))</f>
        <v/>
      </c>
      <c r="K8" s="421"/>
      <c r="L8" s="124"/>
      <c r="M8" s="124"/>
      <c r="N8" s="420" t="str">
        <f>IF(N$34="","",VLOOKUP(N$34,選手名!$A$2:$J$201,7))</f>
        <v/>
      </c>
      <c r="O8" s="421"/>
      <c r="P8" s="124"/>
      <c r="Q8" s="124"/>
      <c r="R8" s="420" t="str">
        <f>IF(R$34="","",VLOOKUP(R$34,選手名!$A$2:$J$201,7))</f>
        <v/>
      </c>
      <c r="S8" s="421"/>
      <c r="T8" s="124"/>
      <c r="U8" s="124"/>
      <c r="V8" s="420" t="str">
        <f>IF(V$34="","",VLOOKUP(V$34,選手名!$A$2:$J$201,7))</f>
        <v/>
      </c>
      <c r="W8" s="421"/>
      <c r="X8" s="124"/>
      <c r="Y8" s="124"/>
      <c r="Z8" s="420" t="str">
        <f>IF(Z$34="","",VLOOKUP(Z$34,選手名!$A$2:$J$201,7))</f>
        <v/>
      </c>
      <c r="AA8" s="421"/>
      <c r="AB8" s="124"/>
      <c r="AC8" s="124"/>
      <c r="AD8" s="420" t="str">
        <f>IF(AD$34="","",VLOOKUP(AD$34,選手名!$A$2:$J$201,7))</f>
        <v/>
      </c>
      <c r="AE8" s="421"/>
      <c r="AF8" s="205"/>
      <c r="AG8" s="124"/>
    </row>
    <row r="9" spans="1:61">
      <c r="B9" s="125"/>
      <c r="C9" s="125"/>
      <c r="F9" s="125"/>
      <c r="G9" s="125"/>
      <c r="J9" s="125"/>
      <c r="K9" s="125"/>
      <c r="N9" s="125"/>
      <c r="O9" s="125"/>
      <c r="R9" s="125"/>
      <c r="S9" s="125"/>
      <c r="V9" s="125"/>
      <c r="W9" s="125"/>
      <c r="Z9" s="125"/>
      <c r="AA9" s="125"/>
      <c r="AD9" s="125"/>
      <c r="AE9" s="125"/>
    </row>
    <row r="10" spans="1:61" ht="75.95" customHeight="1">
      <c r="B10" s="425" t="str">
        <f>IF(B$34="","",VLOOKUP(B$34,選手名!$A$2:$J$201,8))</f>
        <v/>
      </c>
      <c r="C10" s="426"/>
      <c r="F10" s="425" t="str">
        <f>IF(F$34="","",VLOOKUP(F$34,選手名!$A$2:$J$201,8))</f>
        <v/>
      </c>
      <c r="G10" s="426"/>
      <c r="J10" s="425" t="str">
        <f>IF(J$34="","",VLOOKUP(J$34,選手名!$A$2:$J$201,8))</f>
        <v/>
      </c>
      <c r="K10" s="426"/>
      <c r="N10" s="425" t="str">
        <f>IF(N$34="","",VLOOKUP(N$34,選手名!$A$2:$J$201,8))</f>
        <v/>
      </c>
      <c r="O10" s="426"/>
      <c r="R10" s="425" t="str">
        <f>IF(R$34="","",VLOOKUP(R$34,選手名!$A$2:$J$201,8))</f>
        <v/>
      </c>
      <c r="S10" s="426"/>
      <c r="V10" s="425" t="str">
        <f>IF(V$34="","",VLOOKUP(V$34,選手名!$A$2:$J$201,8))</f>
        <v/>
      </c>
      <c r="W10" s="426"/>
      <c r="Z10" s="425" t="str">
        <f>IF(Z$34="","",VLOOKUP(Z$34,選手名!$A$2:$J$201,8))</f>
        <v/>
      </c>
      <c r="AA10" s="426"/>
      <c r="AD10" s="425" t="str">
        <f>IF(AD$34="","",VLOOKUP(AD$34,選手名!$A$2:$J$201,8))</f>
        <v/>
      </c>
      <c r="AE10" s="426"/>
      <c r="AF10" s="205"/>
    </row>
    <row r="12" spans="1:61" ht="42.75" customHeight="1"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93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</row>
    <row r="13" spans="1:61" ht="18.75" customHeight="1">
      <c r="E13" s="442" t="s">
        <v>277</v>
      </c>
      <c r="F13" s="443"/>
      <c r="G13" s="443"/>
      <c r="H13" s="444"/>
      <c r="I13" s="473"/>
      <c r="J13" s="443" t="s">
        <v>6</v>
      </c>
      <c r="K13" s="443"/>
      <c r="L13" s="443"/>
      <c r="M13" s="443"/>
      <c r="N13" s="443"/>
      <c r="O13" s="443"/>
      <c r="P13" s="443"/>
      <c r="Q13" s="443"/>
      <c r="R13" s="443"/>
      <c r="S13" s="443"/>
      <c r="T13" s="443"/>
      <c r="U13" s="471"/>
      <c r="V13" s="341"/>
      <c r="W13" s="342"/>
      <c r="X13" s="442" t="s">
        <v>3</v>
      </c>
      <c r="Y13" s="443"/>
      <c r="Z13" s="443"/>
      <c r="AA13" s="443"/>
      <c r="AB13" s="444"/>
      <c r="AM13" s="198"/>
      <c r="AN13" s="198"/>
      <c r="AO13" s="198"/>
      <c r="AP13" s="198"/>
      <c r="AQ13" s="87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</row>
    <row r="14" spans="1:61" ht="18.75" customHeight="1">
      <c r="E14" s="445"/>
      <c r="F14" s="388"/>
      <c r="G14" s="388"/>
      <c r="H14" s="446"/>
      <c r="I14" s="474"/>
      <c r="J14" s="388"/>
      <c r="K14" s="388"/>
      <c r="L14" s="388"/>
      <c r="M14" s="388"/>
      <c r="N14" s="388"/>
      <c r="O14" s="388"/>
      <c r="P14" s="388"/>
      <c r="Q14" s="388"/>
      <c r="R14" s="388"/>
      <c r="S14" s="388"/>
      <c r="T14" s="388"/>
      <c r="U14" s="465"/>
      <c r="V14" s="476"/>
      <c r="W14" s="477"/>
      <c r="X14" s="445"/>
      <c r="Y14" s="388"/>
      <c r="Z14" s="388"/>
      <c r="AA14" s="388"/>
      <c r="AB14" s="446"/>
      <c r="AM14" s="198"/>
      <c r="AN14" s="198"/>
      <c r="AO14" s="198"/>
      <c r="AP14" s="198"/>
      <c r="AQ14" s="87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</row>
    <row r="15" spans="1:61" ht="18.75" customHeight="1">
      <c r="E15" s="447"/>
      <c r="F15" s="391"/>
      <c r="G15" s="391"/>
      <c r="H15" s="448"/>
      <c r="I15" s="475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472"/>
      <c r="V15" s="478"/>
      <c r="W15" s="479"/>
      <c r="X15" s="447"/>
      <c r="Y15" s="391"/>
      <c r="Z15" s="391"/>
      <c r="AA15" s="391"/>
      <c r="AB15" s="448"/>
      <c r="AM15" s="198"/>
      <c r="AN15" s="198"/>
      <c r="AO15" s="198"/>
      <c r="AP15" s="198"/>
      <c r="AQ15" s="87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</row>
    <row r="16" spans="1:61" ht="18.75" customHeight="1">
      <c r="E16" s="442" t="s">
        <v>278</v>
      </c>
      <c r="F16" s="443"/>
      <c r="G16" s="443"/>
      <c r="H16" s="444"/>
      <c r="I16" s="213"/>
      <c r="J16" s="455" t="str">
        <f>IF(I38="","",VLOOKUP(I38,選手名!$A$2:$J$201,7))</f>
        <v/>
      </c>
      <c r="K16" s="455"/>
      <c r="L16" s="455"/>
      <c r="M16" s="455"/>
      <c r="N16" s="455"/>
      <c r="O16" s="455"/>
      <c r="P16" s="455"/>
      <c r="Q16" s="455"/>
      <c r="R16" s="455"/>
      <c r="S16" s="455"/>
      <c r="T16" s="455"/>
      <c r="U16" s="106"/>
      <c r="V16" s="443"/>
      <c r="W16" s="444"/>
      <c r="X16" s="449" t="str">
        <f>IF(I38="","",VLOOKUP(I38,選手名!$A$2:$J$201,8))</f>
        <v/>
      </c>
      <c r="Y16" s="450"/>
      <c r="Z16" s="450"/>
      <c r="AA16" s="455" t="s">
        <v>7</v>
      </c>
      <c r="AB16" s="456"/>
      <c r="AM16" s="198"/>
      <c r="AN16" s="198"/>
      <c r="AO16" s="198"/>
      <c r="AP16" s="198"/>
      <c r="AQ16" s="87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</row>
    <row r="17" spans="2:67" ht="18.75" customHeight="1">
      <c r="E17" s="445"/>
      <c r="F17" s="388"/>
      <c r="G17" s="388"/>
      <c r="H17" s="446"/>
      <c r="I17" s="18"/>
      <c r="J17" s="404"/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V17" s="388"/>
      <c r="W17" s="446"/>
      <c r="X17" s="451"/>
      <c r="Y17" s="452"/>
      <c r="Z17" s="452"/>
      <c r="AA17" s="404"/>
      <c r="AB17" s="457"/>
      <c r="AM17" s="397" t="s">
        <v>279</v>
      </c>
      <c r="AN17" s="397"/>
      <c r="AO17" s="397"/>
      <c r="AP17" s="397"/>
      <c r="AQ17" s="87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</row>
    <row r="18" spans="2:67" ht="15.95" customHeight="1" thickBot="1">
      <c r="E18" s="447"/>
      <c r="F18" s="391"/>
      <c r="G18" s="391"/>
      <c r="H18" s="448"/>
      <c r="I18" s="212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137"/>
      <c r="V18" s="391"/>
      <c r="W18" s="448"/>
      <c r="X18" s="453"/>
      <c r="Y18" s="454"/>
      <c r="Z18" s="454"/>
      <c r="AA18" s="398"/>
      <c r="AB18" s="458"/>
      <c r="AI18" s="42"/>
      <c r="AJ18" s="16"/>
      <c r="AK18" s="16"/>
      <c r="AM18" s="411" t="str">
        <f>IF(AG20="","",VLOOKUP(AG20,選手名!$A$2:$J$201,7))</f>
        <v/>
      </c>
      <c r="AN18" s="407"/>
      <c r="AO18" s="407"/>
      <c r="AP18" s="407"/>
      <c r="AQ18" s="408"/>
      <c r="AR18" s="89">
        <v>1</v>
      </c>
      <c r="AS18" s="90"/>
      <c r="AT18" s="407" t="str">
        <f>IF(AH20="","",VLOOKUP(AH20,選手名!$A$2:$J$201,7))</f>
        <v/>
      </c>
      <c r="AU18" s="407"/>
      <c r="AV18" s="407"/>
      <c r="AW18" s="408"/>
      <c r="AX18" s="91"/>
      <c r="AY18" s="411" t="str">
        <f>IF(BK20="","",VLOOKUP(BK20,選手名!$A$2:$J$201,7))</f>
        <v/>
      </c>
      <c r="AZ18" s="407"/>
      <c r="BA18" s="407"/>
      <c r="BB18" s="407"/>
      <c r="BC18" s="408"/>
      <c r="BD18" s="89">
        <v>2</v>
      </c>
      <c r="BE18" s="90"/>
      <c r="BF18" s="407" t="str">
        <f>IF(BL20="","",VLOOKUP(BL20,選手名!$A$2:$J$201,7))</f>
        <v/>
      </c>
      <c r="BG18" s="407"/>
      <c r="BH18" s="407"/>
      <c r="BI18" s="408"/>
      <c r="BM18" s="42"/>
      <c r="BN18" s="16"/>
      <c r="BO18" s="16"/>
    </row>
    <row r="19" spans="2:67" ht="15.95" customHeight="1" thickBot="1">
      <c r="B19" s="207"/>
      <c r="C19" s="206"/>
      <c r="E19" s="442" t="s">
        <v>280</v>
      </c>
      <c r="F19" s="443"/>
      <c r="G19" s="443"/>
      <c r="H19" s="444"/>
      <c r="I19" s="473"/>
      <c r="J19" s="455" t="str">
        <f>IF(I39="","",VLOOKUP(I39,選手名!$A$2:$J$201,7))</f>
        <v/>
      </c>
      <c r="K19" s="455"/>
      <c r="L19" s="455"/>
      <c r="M19" s="455"/>
      <c r="N19" s="455"/>
      <c r="O19" s="455"/>
      <c r="P19" s="455"/>
      <c r="Q19" s="455"/>
      <c r="R19" s="455"/>
      <c r="S19" s="455"/>
      <c r="T19" s="455"/>
      <c r="U19" s="471"/>
      <c r="V19" s="482"/>
      <c r="W19" s="483"/>
      <c r="X19" s="449" t="str">
        <f>IF(I39="","",VLOOKUP(I39,選手名!$A$2:$J$201,8))</f>
        <v/>
      </c>
      <c r="Y19" s="450"/>
      <c r="Z19" s="450"/>
      <c r="AA19" s="459" t="s">
        <v>7</v>
      </c>
      <c r="AB19" s="460"/>
      <c r="AD19" s="207"/>
      <c r="AE19" s="206"/>
      <c r="AF19" s="206"/>
      <c r="AG19" s="7" t="s">
        <v>203</v>
      </c>
      <c r="AH19" s="8" t="s">
        <v>203</v>
      </c>
      <c r="AI19" s="360" t="s">
        <v>254</v>
      </c>
      <c r="AJ19" s="361"/>
      <c r="AK19" s="17" t="s">
        <v>255</v>
      </c>
      <c r="AM19" s="13" t="s">
        <v>256</v>
      </c>
      <c r="AN19" s="412" t="str">
        <f>IF(AG20="","",VLOOKUP(AG20,選手名!$A$2:$J$201,8))</f>
        <v/>
      </c>
      <c r="AO19" s="413"/>
      <c r="AP19" s="413"/>
      <c r="AQ19" s="414"/>
      <c r="AR19" s="92" t="s">
        <v>257</v>
      </c>
      <c r="AS19" s="415" t="str">
        <f>IF(AH20="","",VLOOKUP(AH20,選手名!$A$2:$J$201,8))</f>
        <v/>
      </c>
      <c r="AT19" s="416"/>
      <c r="AU19" s="416"/>
      <c r="AV19" s="417"/>
      <c r="AW19" s="13" t="s">
        <v>258</v>
      </c>
      <c r="AX19" s="93"/>
      <c r="AY19" s="13" t="s">
        <v>258</v>
      </c>
      <c r="AZ19" s="412" t="str">
        <f>IF(BK20="","",VLOOKUP(BK20,選手名!$A$2:$J$201,8))</f>
        <v/>
      </c>
      <c r="BA19" s="413"/>
      <c r="BB19" s="413"/>
      <c r="BC19" s="414"/>
      <c r="BD19" s="92" t="s">
        <v>257</v>
      </c>
      <c r="BE19" s="415" t="str">
        <f>IF(BL20="","",VLOOKUP(BL20,選手名!$A$2:$J$201,8))</f>
        <v/>
      </c>
      <c r="BF19" s="416"/>
      <c r="BG19" s="416"/>
      <c r="BH19" s="417"/>
      <c r="BI19" s="13" t="s">
        <v>258</v>
      </c>
      <c r="BK19" s="7" t="s">
        <v>203</v>
      </c>
      <c r="BL19" s="8" t="s">
        <v>203</v>
      </c>
      <c r="BM19" s="360" t="s">
        <v>254</v>
      </c>
      <c r="BN19" s="361"/>
      <c r="BO19" s="17" t="s">
        <v>255</v>
      </c>
    </row>
    <row r="20" spans="2:67" ht="15.95" customHeight="1">
      <c r="E20" s="445"/>
      <c r="F20" s="388"/>
      <c r="G20" s="388"/>
      <c r="H20" s="446"/>
      <c r="I20" s="474"/>
      <c r="J20" s="404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65"/>
      <c r="V20" s="484"/>
      <c r="W20" s="485"/>
      <c r="X20" s="451"/>
      <c r="Y20" s="452"/>
      <c r="Z20" s="452"/>
      <c r="AA20" s="461"/>
      <c r="AB20" s="462"/>
      <c r="AG20" s="19"/>
      <c r="AH20" s="20"/>
      <c r="AI20" s="21"/>
      <c r="AJ20" s="111"/>
      <c r="AK20" s="28"/>
      <c r="AM20" s="11" t="str">
        <f>IF(AI20="","",IF(AI20=1,"○","×"))</f>
        <v/>
      </c>
      <c r="AN20" s="11" t="s">
        <v>212</v>
      </c>
      <c r="AO20" s="94"/>
      <c r="AP20" s="95" t="str">
        <f>IF(AG20="","",VLOOKUP(AG20,選手名!$A$2:$J$201,2))</f>
        <v/>
      </c>
      <c r="AQ20" s="96"/>
      <c r="AR20" s="97" t="str">
        <f>IF(AK20="","",VLOOKUP(AK20,選手名!$Q$1:$R41,2))</f>
        <v/>
      </c>
      <c r="AS20" s="98"/>
      <c r="AT20" s="95" t="str">
        <f>IF(AH20="","",VLOOKUP(AH20,選手名!$A$2:$J$201,2))</f>
        <v/>
      </c>
      <c r="AU20" s="96"/>
      <c r="AV20" s="11" t="s">
        <v>212</v>
      </c>
      <c r="AW20" s="11" t="str">
        <f>IF(AM20="","",IF(AM20="○","×","○"))</f>
        <v/>
      </c>
      <c r="AX20" s="93"/>
      <c r="AY20" s="11" t="str">
        <f>IF(BM20="","",IF(BM20=1,"○","×"))</f>
        <v/>
      </c>
      <c r="AZ20" s="11" t="s">
        <v>212</v>
      </c>
      <c r="BA20" s="94"/>
      <c r="BB20" s="95" t="str">
        <f>IF(BK20="","",VLOOKUP(BK20,選手名!$A$2:$J$201,2))</f>
        <v/>
      </c>
      <c r="BC20" s="96"/>
      <c r="BD20" s="97" t="str">
        <f>IF(BO20="","",VLOOKUP(BO20,選手名!$Q$1:$R41,2))</f>
        <v/>
      </c>
      <c r="BE20" s="98"/>
      <c r="BF20" s="95" t="str">
        <f>IF(BL20="","",VLOOKUP(BL20,選手名!$A$2:$J$201,2))</f>
        <v/>
      </c>
      <c r="BG20" s="96"/>
      <c r="BH20" s="11" t="s">
        <v>212</v>
      </c>
      <c r="BI20" s="11" t="str">
        <f>IF(AY20="","",IF(AY20="○","×","○"))</f>
        <v/>
      </c>
      <c r="BK20" s="19"/>
      <c r="BL20" s="20"/>
      <c r="BM20" s="21"/>
      <c r="BN20" s="111"/>
      <c r="BO20" s="28"/>
    </row>
    <row r="21" spans="2:67" ht="15.95" customHeight="1">
      <c r="E21" s="447"/>
      <c r="F21" s="391"/>
      <c r="G21" s="391"/>
      <c r="H21" s="448"/>
      <c r="I21" s="475"/>
      <c r="J21" s="398"/>
      <c r="K21" s="398"/>
      <c r="L21" s="398"/>
      <c r="M21" s="398"/>
      <c r="N21" s="398"/>
      <c r="O21" s="398"/>
      <c r="P21" s="398"/>
      <c r="Q21" s="398"/>
      <c r="R21" s="398"/>
      <c r="S21" s="398"/>
      <c r="T21" s="398"/>
      <c r="U21" s="472"/>
      <c r="V21" s="486"/>
      <c r="W21" s="487"/>
      <c r="X21" s="453"/>
      <c r="Y21" s="454"/>
      <c r="Z21" s="454"/>
      <c r="AA21" s="463"/>
      <c r="AB21" s="464"/>
      <c r="AG21" s="22"/>
      <c r="AH21" s="23"/>
      <c r="AI21" s="24"/>
      <c r="AJ21" s="111"/>
      <c r="AK21" s="24"/>
      <c r="AM21" s="5" t="str">
        <f>IF(AI21="","",IF(AI21=1,"○","×"))</f>
        <v/>
      </c>
      <c r="AN21" s="5" t="s">
        <v>214</v>
      </c>
      <c r="AO21" s="73"/>
      <c r="AP21" s="64" t="str">
        <f>IF(AG21="","",VLOOKUP(AG21,選手名!$A$2:$J$201,2))</f>
        <v/>
      </c>
      <c r="AQ21" s="99"/>
      <c r="AR21" s="100" t="str">
        <f>IF(AK21="","",VLOOKUP(AK21,選手名!$Q$1:$R42,2))</f>
        <v/>
      </c>
      <c r="AS21" s="101"/>
      <c r="AT21" s="64" t="str">
        <f>IF(AH21="","",VLOOKUP(AH21,選手名!$A$2:$J$201,2))</f>
        <v/>
      </c>
      <c r="AU21" s="99"/>
      <c r="AV21" s="5" t="s">
        <v>214</v>
      </c>
      <c r="AW21" s="5" t="str">
        <f>IF(AM21="","",IF(AM21="○","×","○"))</f>
        <v/>
      </c>
      <c r="AX21" s="93"/>
      <c r="AY21" s="5"/>
      <c r="AZ21" s="5" t="s">
        <v>214</v>
      </c>
      <c r="BA21" s="73"/>
      <c r="BB21" s="64" t="str">
        <f>IF(BK21="","",VLOOKUP(BK21,選手名!$A$2:$J$201,2))</f>
        <v/>
      </c>
      <c r="BC21" s="99"/>
      <c r="BD21" s="100" t="str">
        <f>IF(BO21="","",VLOOKUP(BO21,選手名!$Q$1:$R42,2))</f>
        <v/>
      </c>
      <c r="BE21" s="101"/>
      <c r="BF21" s="64" t="str">
        <f>IF(BL21="","",VLOOKUP(BL21,選手名!$A$2:$J$201,2))</f>
        <v/>
      </c>
      <c r="BG21" s="99"/>
      <c r="BH21" s="5" t="s">
        <v>214</v>
      </c>
      <c r="BI21" s="5"/>
      <c r="BK21" s="22"/>
      <c r="BL21" s="23"/>
      <c r="BM21" s="24"/>
      <c r="BN21" s="111"/>
      <c r="BO21" s="24"/>
    </row>
    <row r="22" spans="2:67" ht="15.95" customHeight="1">
      <c r="E22" s="445" t="s">
        <v>281</v>
      </c>
      <c r="F22" s="388"/>
      <c r="G22" s="388"/>
      <c r="H22" s="446"/>
      <c r="I22" s="213"/>
      <c r="J22" s="455" t="str">
        <f>IF(I40="","",VLOOKUP(I40,選手名!$A$2:$J$201,7))</f>
        <v/>
      </c>
      <c r="K22" s="455"/>
      <c r="L22" s="455"/>
      <c r="M22" s="455"/>
      <c r="N22" s="455"/>
      <c r="O22" s="455"/>
      <c r="P22" s="455"/>
      <c r="Q22" s="455"/>
      <c r="R22" s="455"/>
      <c r="S22" s="455"/>
      <c r="T22" s="455"/>
      <c r="U22" s="210"/>
      <c r="V22" s="455"/>
      <c r="W22" s="456"/>
      <c r="X22" s="449" t="str">
        <f>IF(I40="","",VLOOKUP(I40,選手名!$A$2:$J$201,8))</f>
        <v/>
      </c>
      <c r="Y22" s="450"/>
      <c r="Z22" s="450"/>
      <c r="AA22" s="455" t="s">
        <v>7</v>
      </c>
      <c r="AB22" s="456"/>
      <c r="AG22" s="22"/>
      <c r="AH22" s="23"/>
      <c r="AI22" s="24"/>
      <c r="AJ22" s="111"/>
      <c r="AK22" s="24"/>
      <c r="AM22" s="5" t="str">
        <f>IF(AI22="","",IF(AI22=1,"○","×"))</f>
        <v/>
      </c>
      <c r="AN22" s="5" t="s">
        <v>216</v>
      </c>
      <c r="AO22" s="73"/>
      <c r="AP22" s="64" t="str">
        <f>IF(AG22="","",VLOOKUP(AG22,選手名!$A$2:$J$201,2))</f>
        <v/>
      </c>
      <c r="AQ22" s="99"/>
      <c r="AR22" s="100" t="str">
        <f>IF(AK22="","",VLOOKUP(AK22,選手名!$Q$1:$R43,2))</f>
        <v/>
      </c>
      <c r="AS22" s="101"/>
      <c r="AT22" s="64" t="str">
        <f>IF(AH22="","",VLOOKUP(AH22,選手名!$A$2:$J$201,2))</f>
        <v/>
      </c>
      <c r="AU22" s="99"/>
      <c r="AV22" s="5" t="s">
        <v>216</v>
      </c>
      <c r="AW22" s="5" t="str">
        <f>IF(AM22="","",IF(AM22="○","×","○"))</f>
        <v/>
      </c>
      <c r="AX22" s="93"/>
      <c r="AY22" s="5"/>
      <c r="AZ22" s="5" t="s">
        <v>216</v>
      </c>
      <c r="BA22" s="73"/>
      <c r="BB22" s="64" t="str">
        <f>IF(BK22="","",VLOOKUP(BK22,選手名!$A$2:$J$201,2))</f>
        <v/>
      </c>
      <c r="BC22" s="99"/>
      <c r="BD22" s="100" t="str">
        <f>IF(BO22="","",VLOOKUP(BO22,選手名!$Q$1:$R43,2))</f>
        <v/>
      </c>
      <c r="BE22" s="101"/>
      <c r="BF22" s="64" t="str">
        <f>IF(BL22="","",VLOOKUP(BL22,選手名!$A$2:$J$201,2))</f>
        <v/>
      </c>
      <c r="BG22" s="99"/>
      <c r="BH22" s="5" t="s">
        <v>216</v>
      </c>
      <c r="BI22" s="5"/>
      <c r="BK22" s="22"/>
      <c r="BL22" s="23"/>
      <c r="BM22" s="24"/>
      <c r="BN22" s="111"/>
      <c r="BO22" s="24"/>
    </row>
    <row r="23" spans="2:67" ht="15.95" customHeight="1">
      <c r="E23" s="445"/>
      <c r="F23" s="388"/>
      <c r="G23" s="388"/>
      <c r="H23" s="446"/>
      <c r="I23" s="208"/>
      <c r="J23" s="404"/>
      <c r="K23" s="404"/>
      <c r="L23" s="404"/>
      <c r="M23" s="404"/>
      <c r="N23" s="404"/>
      <c r="O23" s="404"/>
      <c r="P23" s="404"/>
      <c r="Q23" s="404"/>
      <c r="R23" s="404"/>
      <c r="S23" s="404"/>
      <c r="T23" s="404"/>
      <c r="U23" s="211"/>
      <c r="V23" s="404"/>
      <c r="W23" s="457"/>
      <c r="X23" s="451"/>
      <c r="Y23" s="452"/>
      <c r="Z23" s="452"/>
      <c r="AA23" s="404"/>
      <c r="AB23" s="457"/>
      <c r="AG23" s="22"/>
      <c r="AH23" s="23"/>
      <c r="AI23" s="24"/>
      <c r="AJ23" s="111"/>
      <c r="AK23" s="24"/>
      <c r="AM23" s="5" t="str">
        <f>IF(AI23="","",IF(AI23=1,"○","×"))</f>
        <v/>
      </c>
      <c r="AN23" s="5" t="s">
        <v>217</v>
      </c>
      <c r="AO23" s="73"/>
      <c r="AP23" s="64" t="str">
        <f>IF(AG23="","",VLOOKUP(AG23,選手名!$A$2:$J$201,2))</f>
        <v/>
      </c>
      <c r="AQ23" s="99"/>
      <c r="AR23" s="100" t="str">
        <f>IF(AK23="","",VLOOKUP(AK23,選手名!$Q$1:$R44,2))</f>
        <v/>
      </c>
      <c r="AS23" s="101"/>
      <c r="AT23" s="64" t="str">
        <f>IF(AH23="","",VLOOKUP(AH23,選手名!$A$2:$J$201,2))</f>
        <v/>
      </c>
      <c r="AU23" s="99"/>
      <c r="AV23" s="5" t="s">
        <v>217</v>
      </c>
      <c r="AW23" s="5" t="str">
        <f>IF(AM23="","",IF(AM23="○","×","○"))</f>
        <v/>
      </c>
      <c r="AX23" s="93"/>
      <c r="AY23" s="5"/>
      <c r="AZ23" s="5" t="s">
        <v>217</v>
      </c>
      <c r="BA23" s="73"/>
      <c r="BB23" s="64" t="str">
        <f>IF(BK23="","",VLOOKUP(BK23,選手名!$A$2:$J$201,2))</f>
        <v/>
      </c>
      <c r="BC23" s="99"/>
      <c r="BD23" s="100" t="str">
        <f>IF(BO23="","",VLOOKUP(BO23,選手名!$Q$1:$R44,2))</f>
        <v/>
      </c>
      <c r="BE23" s="101"/>
      <c r="BF23" s="64" t="str">
        <f>IF(BL23="","",VLOOKUP(BL23,選手名!$A$2:$J$201,2))</f>
        <v/>
      </c>
      <c r="BG23" s="99"/>
      <c r="BH23" s="5" t="s">
        <v>217</v>
      </c>
      <c r="BI23" s="5"/>
      <c r="BK23" s="22"/>
      <c r="BL23" s="23"/>
      <c r="BM23" s="24"/>
      <c r="BN23" s="111"/>
      <c r="BO23" s="24"/>
    </row>
    <row r="24" spans="2:67" ht="15.95" customHeight="1" thickBot="1">
      <c r="E24" s="447"/>
      <c r="F24" s="391"/>
      <c r="G24" s="391"/>
      <c r="H24" s="448"/>
      <c r="I24" s="209"/>
      <c r="J24" s="398"/>
      <c r="K24" s="398"/>
      <c r="L24" s="398"/>
      <c r="M24" s="398"/>
      <c r="N24" s="398"/>
      <c r="O24" s="398"/>
      <c r="P24" s="398"/>
      <c r="Q24" s="398"/>
      <c r="R24" s="398"/>
      <c r="S24" s="398"/>
      <c r="T24" s="398"/>
      <c r="U24" s="214"/>
      <c r="V24" s="398"/>
      <c r="W24" s="458"/>
      <c r="X24" s="453"/>
      <c r="Y24" s="454"/>
      <c r="Z24" s="454"/>
      <c r="AA24" s="398"/>
      <c r="AB24" s="458"/>
      <c r="AG24" s="25"/>
      <c r="AH24" s="26"/>
      <c r="AI24" s="27"/>
      <c r="AJ24" s="114"/>
      <c r="AK24" s="27"/>
      <c r="AM24" s="13" t="str">
        <f>IF(AI24="","",IF(AI24=1,"○","×"))</f>
        <v/>
      </c>
      <c r="AN24" s="13" t="s">
        <v>218</v>
      </c>
      <c r="AO24" s="78"/>
      <c r="AP24" s="65" t="str">
        <f>IF(AG24="","",VLOOKUP(AG24,選手名!$A$2:$J$201,2))</f>
        <v/>
      </c>
      <c r="AQ24" s="102"/>
      <c r="AR24" s="103" t="str">
        <f>IF(AK24="","",VLOOKUP(AK24,選手名!$Q$1:$R45,2))</f>
        <v/>
      </c>
      <c r="AS24" s="104"/>
      <c r="AT24" s="65" t="str">
        <f>IF(AH24="","",VLOOKUP(AH24,選手名!$A$2:$J$201,2))</f>
        <v/>
      </c>
      <c r="AU24" s="102"/>
      <c r="AV24" s="13" t="s">
        <v>218</v>
      </c>
      <c r="AW24" s="13" t="str">
        <f>IF(AM24="","",IF(AM24="○","×","○"))</f>
        <v/>
      </c>
      <c r="AX24" s="93"/>
      <c r="AY24" s="13"/>
      <c r="AZ24" s="13" t="s">
        <v>218</v>
      </c>
      <c r="BA24" s="78"/>
      <c r="BB24" s="65" t="str">
        <f>IF(BK24="","",VLOOKUP(BK24,選手名!$A$2:$J$201,2))</f>
        <v/>
      </c>
      <c r="BC24" s="102"/>
      <c r="BD24" s="103" t="str">
        <f>IF(BO24="","",VLOOKUP(BO24,選手名!$Q$1:$R45,2))</f>
        <v/>
      </c>
      <c r="BE24" s="104"/>
      <c r="BF24" s="65" t="str">
        <f>IF(BL24="","",VLOOKUP(BL24,選手名!$A$2:$J$201,2))</f>
        <v/>
      </c>
      <c r="BG24" s="102"/>
      <c r="BH24" s="13" t="s">
        <v>218</v>
      </c>
      <c r="BI24" s="13"/>
      <c r="BK24" s="25"/>
      <c r="BL24" s="26"/>
      <c r="BM24" s="27"/>
      <c r="BN24" s="111"/>
      <c r="BO24" s="27"/>
    </row>
    <row r="25" spans="2:67" ht="18" customHeight="1">
      <c r="E25" s="445" t="s">
        <v>281</v>
      </c>
      <c r="F25" s="388"/>
      <c r="G25" s="388"/>
      <c r="H25" s="446"/>
      <c r="I25" s="490"/>
      <c r="J25" s="455" t="str">
        <f>IF(I41="","",VLOOKUP(I41,選手名!$A$2:$J$201,7))</f>
        <v/>
      </c>
      <c r="K25" s="455"/>
      <c r="L25" s="455"/>
      <c r="M25" s="455"/>
      <c r="N25" s="455"/>
      <c r="O25" s="455"/>
      <c r="P25" s="455"/>
      <c r="Q25" s="455"/>
      <c r="R25" s="455"/>
      <c r="S25" s="455"/>
      <c r="T25" s="455"/>
      <c r="U25" s="488"/>
      <c r="V25" s="466"/>
      <c r="W25" s="467"/>
      <c r="X25" s="449" t="str">
        <f>IF(I41="","",VLOOKUP(I41,選手名!$A$2:$J$201,8))</f>
        <v/>
      </c>
      <c r="Y25" s="450"/>
      <c r="Z25" s="450"/>
      <c r="AA25" s="404" t="s">
        <v>7</v>
      </c>
      <c r="AB25" s="457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M25" s="43"/>
      <c r="BN25" s="43"/>
      <c r="BO25" s="43"/>
    </row>
    <row r="26" spans="2:67" ht="15.95" customHeight="1" thickBot="1">
      <c r="E26" s="445"/>
      <c r="F26" s="388"/>
      <c r="G26" s="388"/>
      <c r="H26" s="446"/>
      <c r="I26" s="490"/>
      <c r="J26" s="404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88"/>
      <c r="V26" s="466"/>
      <c r="W26" s="467"/>
      <c r="X26" s="451"/>
      <c r="Y26" s="452"/>
      <c r="Z26" s="452"/>
      <c r="AA26" s="404"/>
      <c r="AB26" s="457"/>
      <c r="AI26" s="42"/>
      <c r="AJ26" s="16"/>
      <c r="AK26" s="16"/>
      <c r="AM26" s="411" t="str">
        <f>IF(AG28="","",VLOOKUP(AG28,選手名!$A$2:$J$201,7))</f>
        <v/>
      </c>
      <c r="AN26" s="407"/>
      <c r="AO26" s="407"/>
      <c r="AP26" s="407"/>
      <c r="AQ26" s="408"/>
      <c r="AR26" s="89">
        <v>3</v>
      </c>
      <c r="AS26" s="90"/>
      <c r="AT26" s="407" t="str">
        <f>IF(AH28="","",VLOOKUP(AH28,選手名!$A$2:$J$201,7))</f>
        <v/>
      </c>
      <c r="AU26" s="407"/>
      <c r="AV26" s="407"/>
      <c r="AW26" s="408"/>
      <c r="AX26" s="91"/>
      <c r="AY26" s="411" t="str">
        <f>IF(BK28="","",VLOOKUP(BK28,選手名!$A$2:$J$201,7))</f>
        <v/>
      </c>
      <c r="AZ26" s="407"/>
      <c r="BA26" s="407"/>
      <c r="BB26" s="407"/>
      <c r="BC26" s="408"/>
      <c r="BD26" s="89">
        <v>4</v>
      </c>
      <c r="BE26" s="90"/>
      <c r="BF26" s="407" t="str">
        <f>IF(BL28="","",VLOOKUP(BL28,選手名!$A$2:$J$201,7))</f>
        <v/>
      </c>
      <c r="BG26" s="407"/>
      <c r="BH26" s="407"/>
      <c r="BI26" s="408"/>
      <c r="BM26" s="42"/>
      <c r="BN26" s="16"/>
      <c r="BO26" s="16"/>
    </row>
    <row r="27" spans="2:67" ht="15.95" customHeight="1" thickBot="1">
      <c r="E27" s="447"/>
      <c r="F27" s="391"/>
      <c r="G27" s="391"/>
      <c r="H27" s="448"/>
      <c r="I27" s="491"/>
      <c r="J27" s="398"/>
      <c r="K27" s="398"/>
      <c r="L27" s="398"/>
      <c r="M27" s="398"/>
      <c r="N27" s="398"/>
      <c r="O27" s="398"/>
      <c r="P27" s="398"/>
      <c r="Q27" s="398"/>
      <c r="R27" s="398"/>
      <c r="S27" s="398"/>
      <c r="T27" s="398"/>
      <c r="U27" s="489"/>
      <c r="V27" s="468"/>
      <c r="W27" s="469"/>
      <c r="X27" s="453"/>
      <c r="Y27" s="454"/>
      <c r="Z27" s="454"/>
      <c r="AA27" s="398"/>
      <c r="AB27" s="458"/>
      <c r="AG27" s="7" t="s">
        <v>203</v>
      </c>
      <c r="AH27" s="8" t="s">
        <v>203</v>
      </c>
      <c r="AI27" s="360" t="s">
        <v>254</v>
      </c>
      <c r="AJ27" s="361"/>
      <c r="AK27" s="17" t="s">
        <v>255</v>
      </c>
      <c r="AM27" s="13" t="s">
        <v>258</v>
      </c>
      <c r="AN27" s="412" t="str">
        <f>IF(AG28="","",VLOOKUP(AG28,選手名!$A$2:$J$201,8))</f>
        <v/>
      </c>
      <c r="AO27" s="413"/>
      <c r="AP27" s="413"/>
      <c r="AQ27" s="414"/>
      <c r="AR27" s="92" t="s">
        <v>257</v>
      </c>
      <c r="AS27" s="415" t="str">
        <f>IF(AH28="","",VLOOKUP(AH28,選手名!$A$2:$J$201,8))</f>
        <v/>
      </c>
      <c r="AT27" s="416"/>
      <c r="AU27" s="416"/>
      <c r="AV27" s="417"/>
      <c r="AW27" s="13" t="s">
        <v>258</v>
      </c>
      <c r="AX27" s="93"/>
      <c r="AY27" s="13" t="s">
        <v>258</v>
      </c>
      <c r="AZ27" s="412" t="str">
        <f>IF(BK28="","",VLOOKUP(BK28,選手名!$A$2:$J$201,8))</f>
        <v/>
      </c>
      <c r="BA27" s="413"/>
      <c r="BB27" s="413"/>
      <c r="BC27" s="414"/>
      <c r="BD27" s="92" t="s">
        <v>257</v>
      </c>
      <c r="BE27" s="415" t="str">
        <f>IF(BL28="","",VLOOKUP(BL28,選手名!$A$2:$J$201,8))</f>
        <v/>
      </c>
      <c r="BF27" s="416"/>
      <c r="BG27" s="416"/>
      <c r="BH27" s="417"/>
      <c r="BI27" s="13" t="s">
        <v>258</v>
      </c>
      <c r="BK27" s="7" t="s">
        <v>203</v>
      </c>
      <c r="BL27" s="8" t="s">
        <v>203</v>
      </c>
      <c r="BM27" s="360" t="s">
        <v>254</v>
      </c>
      <c r="BN27" s="361"/>
      <c r="BO27" s="17" t="s">
        <v>255</v>
      </c>
    </row>
    <row r="28" spans="2:67" ht="15.95" customHeight="1">
      <c r="AG28" s="19"/>
      <c r="AH28" s="20"/>
      <c r="AI28" s="21"/>
      <c r="AJ28" s="111"/>
      <c r="AK28" s="28"/>
      <c r="AM28" s="11" t="str">
        <f>IF(AI28="","",IF(AI28=1,"○","×"))</f>
        <v/>
      </c>
      <c r="AN28" s="11" t="s">
        <v>212</v>
      </c>
      <c r="AO28" s="94"/>
      <c r="AP28" s="95" t="str">
        <f>IF(AG28="","",VLOOKUP(AG28,選手名!$A$2:$J$201,2))</f>
        <v/>
      </c>
      <c r="AQ28" s="96"/>
      <c r="AR28" s="97" t="str">
        <f>IF(AK28="","",VLOOKUP(AK28,選手名!$Q$1:$R49,2))</f>
        <v/>
      </c>
      <c r="AS28" s="98"/>
      <c r="AT28" s="95" t="str">
        <f>IF(AH28="","",VLOOKUP(AH28,選手名!$A$2:$J$201,2))</f>
        <v/>
      </c>
      <c r="AU28" s="96"/>
      <c r="AV28" s="11" t="s">
        <v>212</v>
      </c>
      <c r="AW28" s="11" t="str">
        <f>IF(AM28="","",IF(AM28="○","×","○"))</f>
        <v/>
      </c>
      <c r="AX28" s="93"/>
      <c r="AY28" s="11"/>
      <c r="AZ28" s="11" t="s">
        <v>212</v>
      </c>
      <c r="BA28" s="94"/>
      <c r="BB28" s="95" t="str">
        <f>IF(BK28="","",VLOOKUP(BK28,選手名!$A$2:$J$201,2))</f>
        <v/>
      </c>
      <c r="BC28" s="96"/>
      <c r="BD28" s="97" t="str">
        <f>IF(BO28="","",VLOOKUP(BO28,選手名!$Q$1:$R49,2))</f>
        <v/>
      </c>
      <c r="BE28" s="98"/>
      <c r="BF28" s="95" t="str">
        <f>IF(BL28="","",VLOOKUP(BL28,選手名!$A$2:$J$201,2))</f>
        <v/>
      </c>
      <c r="BG28" s="96"/>
      <c r="BH28" s="11" t="s">
        <v>212</v>
      </c>
      <c r="BI28" s="11"/>
      <c r="BK28" s="203"/>
      <c r="BL28" s="223"/>
      <c r="BM28" s="21"/>
      <c r="BN28" s="222"/>
      <c r="BO28" s="21"/>
    </row>
    <row r="29" spans="2:67" ht="15.95" customHeight="1">
      <c r="AG29" s="22"/>
      <c r="AH29" s="23"/>
      <c r="AI29" s="24"/>
      <c r="AJ29" s="111"/>
      <c r="AK29" s="24"/>
      <c r="AM29" s="5" t="str">
        <f>IF(AI29="","",IF(AI29=1,"○","×"))</f>
        <v/>
      </c>
      <c r="AN29" s="5" t="s">
        <v>214</v>
      </c>
      <c r="AO29" s="73"/>
      <c r="AP29" s="64" t="str">
        <f>IF(AG29="","",VLOOKUP(AG29,選手名!$A$2:$J$201,2))</f>
        <v/>
      </c>
      <c r="AQ29" s="99"/>
      <c r="AR29" s="100" t="str">
        <f>IF(AK29="","",VLOOKUP(AK29,選手名!$Q$1:$R50,2))</f>
        <v/>
      </c>
      <c r="AS29" s="101"/>
      <c r="AT29" s="64" t="str">
        <f>IF(AH29="","",VLOOKUP(AH29,選手名!$A$2:$J$201,2))</f>
        <v/>
      </c>
      <c r="AU29" s="99"/>
      <c r="AV29" s="5" t="s">
        <v>214</v>
      </c>
      <c r="AW29" s="5" t="str">
        <f>IF(AM29="","",IF(AM29="○","×","○"))</f>
        <v/>
      </c>
      <c r="AX29" s="93"/>
      <c r="AY29" s="5"/>
      <c r="AZ29" s="5" t="s">
        <v>214</v>
      </c>
      <c r="BA29" s="73"/>
      <c r="BB29" s="64" t="str">
        <f>IF(BK29="","",VLOOKUP(BK29,選手名!$A$2:$J$201,2))</f>
        <v/>
      </c>
      <c r="BC29" s="99"/>
      <c r="BD29" s="100" t="str">
        <f>IF(BO29="","",VLOOKUP(BO29,選手名!$Q$1:$R50,2))</f>
        <v/>
      </c>
      <c r="BE29" s="101"/>
      <c r="BF29" s="64" t="str">
        <f>IF(BL29="","",VLOOKUP(BL29,選手名!$A$2:$J$201,2))</f>
        <v/>
      </c>
      <c r="BG29" s="99"/>
      <c r="BH29" s="5" t="s">
        <v>214</v>
      </c>
      <c r="BI29" s="5"/>
      <c r="BK29" s="22"/>
      <c r="BL29" s="23"/>
      <c r="BM29" s="24"/>
      <c r="BN29" s="111"/>
      <c r="BO29" s="24"/>
    </row>
    <row r="30" spans="2:67" ht="15.95" customHeight="1">
      <c r="B30" s="465"/>
      <c r="C30" s="465"/>
      <c r="F30" s="465"/>
      <c r="G30" s="465"/>
      <c r="J30" s="465"/>
      <c r="K30" s="465"/>
      <c r="N30" s="465"/>
      <c r="O30" s="465"/>
      <c r="R30" s="470"/>
      <c r="S30" s="470"/>
      <c r="V30" s="465"/>
      <c r="W30" s="465"/>
      <c r="Z30" s="465"/>
      <c r="AA30" s="465"/>
      <c r="AD30" s="465"/>
      <c r="AE30" s="465"/>
      <c r="AG30" s="22"/>
      <c r="AH30" s="23"/>
      <c r="AI30" s="24"/>
      <c r="AJ30" s="111"/>
      <c r="AK30" s="24"/>
      <c r="AM30" s="5" t="str">
        <f>IF(AI30="","",IF(AI30=1,"○","×"))</f>
        <v/>
      </c>
      <c r="AN30" s="5" t="s">
        <v>216</v>
      </c>
      <c r="AO30" s="73"/>
      <c r="AP30" s="64" t="str">
        <f>IF(AG30="","",VLOOKUP(AG30,選手名!$A$2:$J$201,2))</f>
        <v/>
      </c>
      <c r="AQ30" s="99"/>
      <c r="AR30" s="100" t="str">
        <f>IF(AK30="","",VLOOKUP(AK30,選手名!$Q$1:$R51,2))</f>
        <v/>
      </c>
      <c r="AS30" s="101"/>
      <c r="AT30" s="64" t="str">
        <f>IF(AH30="","",VLOOKUP(AH30,選手名!$A$2:$J$201,2))</f>
        <v/>
      </c>
      <c r="AU30" s="99"/>
      <c r="AV30" s="5" t="s">
        <v>216</v>
      </c>
      <c r="AW30" s="5" t="str">
        <f>IF(AM30="","",IF(AM30="○","×","○"))</f>
        <v/>
      </c>
      <c r="AX30" s="93"/>
      <c r="AY30" s="5"/>
      <c r="AZ30" s="5" t="s">
        <v>216</v>
      </c>
      <c r="BA30" s="73"/>
      <c r="BB30" s="64" t="str">
        <f>IF(BK30="","",VLOOKUP(BK30,選手名!$A$2:$J$201,2))</f>
        <v/>
      </c>
      <c r="BC30" s="99"/>
      <c r="BD30" s="100" t="str">
        <f>IF(BO30="","",VLOOKUP(BO30,選手名!$Q$1:$R51,2))</f>
        <v/>
      </c>
      <c r="BE30" s="101"/>
      <c r="BF30" s="64" t="str">
        <f>IF(BL30="","",VLOOKUP(BL30,選手名!$A$2:$J$201,2))</f>
        <v/>
      </c>
      <c r="BG30" s="99"/>
      <c r="BH30" s="5" t="s">
        <v>216</v>
      </c>
      <c r="BI30" s="5"/>
      <c r="BK30" s="22"/>
      <c r="BL30" s="23"/>
      <c r="BM30" s="24"/>
      <c r="BN30" s="111"/>
      <c r="BO30" s="24"/>
    </row>
    <row r="31" spans="2:67" ht="15.95" customHeight="1">
      <c r="AG31" s="22"/>
      <c r="AH31" s="23"/>
      <c r="AI31" s="24"/>
      <c r="AJ31" s="111"/>
      <c r="AK31" s="24"/>
      <c r="AM31" s="5" t="str">
        <f>IF(AI31="","",IF(AI31=1,"○","×"))</f>
        <v/>
      </c>
      <c r="AN31" s="5" t="s">
        <v>217</v>
      </c>
      <c r="AO31" s="73"/>
      <c r="AP31" s="64" t="str">
        <f>IF(AG31="","",VLOOKUP(AG31,選手名!$A$2:$J$201,2))</f>
        <v/>
      </c>
      <c r="AQ31" s="99"/>
      <c r="AR31" s="100" t="str">
        <f>IF(AK31="","",VLOOKUP(AK31,選手名!$Q$1:$R52,2))</f>
        <v/>
      </c>
      <c r="AS31" s="101"/>
      <c r="AT31" s="64" t="str">
        <f>IF(AH31="","",VLOOKUP(AH31,選手名!$A$2:$J$201,2))</f>
        <v/>
      </c>
      <c r="AU31" s="99"/>
      <c r="AV31" s="5" t="s">
        <v>217</v>
      </c>
      <c r="AW31" s="5" t="str">
        <f>IF(AM31="","",IF(AM31="○","×","○"))</f>
        <v/>
      </c>
      <c r="AX31" s="93"/>
      <c r="AY31" s="5"/>
      <c r="AZ31" s="5" t="s">
        <v>217</v>
      </c>
      <c r="BA31" s="73"/>
      <c r="BB31" s="64" t="str">
        <f>IF(BK31="","",VLOOKUP(BK31,選手名!$A$2:$J$201,2))</f>
        <v/>
      </c>
      <c r="BC31" s="99"/>
      <c r="BD31" s="100" t="str">
        <f>IF(BO31="","",VLOOKUP(BO31,選手名!$Q$1:$R52,2))</f>
        <v/>
      </c>
      <c r="BE31" s="101"/>
      <c r="BF31" s="64" t="str">
        <f>IF(BL31="","",VLOOKUP(BL31,選手名!$A$2:$J$201,2))</f>
        <v/>
      </c>
      <c r="BG31" s="99"/>
      <c r="BH31" s="5" t="s">
        <v>217</v>
      </c>
      <c r="BI31" s="5"/>
      <c r="BK31" s="22"/>
      <c r="BL31" s="23"/>
      <c r="BM31" s="24"/>
      <c r="BN31" s="111"/>
      <c r="BO31" s="24"/>
    </row>
    <row r="32" spans="2:67" ht="15.95" customHeight="1" thickBot="1">
      <c r="AG32" s="25"/>
      <c r="AH32" s="26"/>
      <c r="AI32" s="27"/>
      <c r="AJ32" s="112"/>
      <c r="AK32" s="27"/>
      <c r="AM32" s="13" t="str">
        <f>IF(AI32="","",IF(AI32=1,"○","×"))</f>
        <v/>
      </c>
      <c r="AN32" s="13" t="s">
        <v>218</v>
      </c>
      <c r="AO32" s="78"/>
      <c r="AP32" s="65" t="str">
        <f>IF(AG32="","",VLOOKUP(AG32,選手名!$A$2:$J$201,2))</f>
        <v/>
      </c>
      <c r="AQ32" s="102"/>
      <c r="AR32" s="103" t="str">
        <f>IF(AK32="","",VLOOKUP(AK32,選手名!$Q$1:$R53,2))</f>
        <v/>
      </c>
      <c r="AS32" s="104"/>
      <c r="AT32" s="65" t="str">
        <f>IF(AH32="","",VLOOKUP(AH32,選手名!$A$2:$J$201,2))</f>
        <v/>
      </c>
      <c r="AU32" s="102"/>
      <c r="AV32" s="13" t="s">
        <v>218</v>
      </c>
      <c r="AW32" s="13" t="str">
        <f>IF(AM32="","",IF(AM32="○","×","○"))</f>
        <v/>
      </c>
      <c r="AX32" s="93"/>
      <c r="AY32" s="13"/>
      <c r="AZ32" s="13" t="s">
        <v>218</v>
      </c>
      <c r="BA32" s="78"/>
      <c r="BB32" s="65" t="str">
        <f>IF(BK32="","",VLOOKUP(BK32,選手名!$A$2:$J$201,2))</f>
        <v/>
      </c>
      <c r="BC32" s="102"/>
      <c r="BD32" s="103" t="str">
        <f>IF(BO32="","",VLOOKUP(BO32,選手名!$Q$1:$R53,2))</f>
        <v/>
      </c>
      <c r="BE32" s="104"/>
      <c r="BF32" s="65" t="str">
        <f>IF(BL32="","",VLOOKUP(BL32,選手名!$A$2:$J$201,2))</f>
        <v/>
      </c>
      <c r="BG32" s="102"/>
      <c r="BH32" s="13" t="s">
        <v>218</v>
      </c>
      <c r="BI32" s="13"/>
      <c r="BK32" s="25"/>
      <c r="BL32" s="26"/>
      <c r="BM32" s="27"/>
      <c r="BN32" s="219"/>
      <c r="BO32" s="27"/>
    </row>
    <row r="33" spans="2:67" ht="15.95" customHeight="1" thickBot="1">
      <c r="AG33" s="55"/>
      <c r="AH33" s="55"/>
      <c r="AI33" s="55"/>
      <c r="AJ33" s="111"/>
      <c r="AK33" s="55"/>
      <c r="AM33" s="2"/>
      <c r="AN33" s="2"/>
      <c r="AO33" s="2"/>
      <c r="AP33" s="162"/>
      <c r="AQ33" s="174"/>
      <c r="AR33" s="175"/>
      <c r="AS33" s="175"/>
      <c r="AT33" s="162"/>
      <c r="AU33" s="174"/>
      <c r="AV33" s="2"/>
      <c r="AW33" s="2"/>
      <c r="AX33" s="93"/>
      <c r="AY33" s="2"/>
      <c r="AZ33" s="2"/>
      <c r="BA33" s="2"/>
      <c r="BB33" s="162"/>
      <c r="BC33" s="174"/>
      <c r="BD33" s="175"/>
      <c r="BE33" s="175"/>
      <c r="BF33" s="162"/>
      <c r="BG33" s="174"/>
      <c r="BH33" s="2"/>
      <c r="BI33" s="2"/>
      <c r="BK33" s="55"/>
      <c r="BL33" s="55"/>
      <c r="BM33" s="55"/>
      <c r="BN33" s="111"/>
      <c r="BO33" s="55"/>
    </row>
    <row r="34" spans="2:67" ht="15.95" customHeight="1" thickBot="1">
      <c r="B34" s="440"/>
      <c r="C34" s="441"/>
      <c r="F34" s="440"/>
      <c r="G34" s="441"/>
      <c r="J34" s="440"/>
      <c r="K34" s="441"/>
      <c r="N34" s="440"/>
      <c r="O34" s="441"/>
      <c r="R34" s="480"/>
      <c r="S34" s="481"/>
      <c r="V34" s="440"/>
      <c r="W34" s="441"/>
      <c r="Z34" s="440"/>
      <c r="AA34" s="441"/>
      <c r="AD34" s="440"/>
      <c r="AE34" s="441"/>
      <c r="AG34" s="55"/>
      <c r="AH34" s="55"/>
      <c r="AI34" s="55"/>
      <c r="AJ34" s="111"/>
      <c r="AK34" s="55"/>
      <c r="AM34" s="2"/>
      <c r="AN34" s="2"/>
      <c r="AO34" s="2"/>
      <c r="AP34" s="162"/>
      <c r="AQ34" s="174"/>
      <c r="AR34" s="175"/>
      <c r="AS34" s="175"/>
      <c r="AT34" s="162"/>
      <c r="AU34" s="174"/>
      <c r="AV34" s="2"/>
      <c r="AW34" s="2"/>
      <c r="AX34" s="93"/>
      <c r="AY34" s="2"/>
      <c r="AZ34" s="2"/>
      <c r="BA34" s="2"/>
      <c r="BB34" s="162"/>
      <c r="BC34" s="174"/>
      <c r="BD34" s="175"/>
      <c r="BE34" s="175"/>
      <c r="BF34" s="162"/>
      <c r="BG34" s="174"/>
      <c r="BH34" s="2"/>
      <c r="BI34" s="2"/>
      <c r="BK34" s="55"/>
      <c r="BL34" s="55"/>
      <c r="BM34" s="55"/>
      <c r="BN34" s="111"/>
      <c r="BO34" s="55"/>
    </row>
    <row r="35" spans="2:67" ht="15.95" customHeight="1">
      <c r="AG35" s="55"/>
      <c r="AH35" s="55"/>
      <c r="AI35" s="55"/>
      <c r="AJ35" s="111"/>
      <c r="AK35" s="55"/>
      <c r="AM35" s="2"/>
      <c r="AN35" s="2"/>
      <c r="AO35" s="2"/>
      <c r="AP35" s="162"/>
      <c r="AQ35" s="174"/>
      <c r="AR35" s="175"/>
      <c r="AS35" s="175"/>
      <c r="AT35" s="162"/>
      <c r="AU35" s="174"/>
      <c r="AV35" s="2"/>
      <c r="AW35" s="373"/>
      <c r="AX35" s="373"/>
      <c r="AY35" s="373"/>
      <c r="AZ35" s="373"/>
      <c r="BA35" s="2"/>
      <c r="BB35" s="162"/>
      <c r="BC35" s="174"/>
      <c r="BD35" s="175"/>
      <c r="BE35" s="175"/>
      <c r="BF35" s="162"/>
      <c r="BG35" s="174"/>
      <c r="BH35" s="2"/>
      <c r="BI35" s="2"/>
      <c r="BK35" s="55"/>
      <c r="BL35" s="55"/>
      <c r="BM35" s="55"/>
      <c r="BN35" s="111"/>
      <c r="BO35" s="55"/>
    </row>
    <row r="36" spans="2:67" ht="15.95" customHeight="1" thickBot="1">
      <c r="AG36" s="55"/>
      <c r="AH36" s="55"/>
      <c r="AI36" s="55"/>
      <c r="AJ36" s="111"/>
      <c r="AK36" s="55"/>
      <c r="AM36" s="2"/>
      <c r="AN36" s="2"/>
      <c r="AO36" s="2"/>
      <c r="AP36" s="162"/>
      <c r="AQ36" s="174"/>
      <c r="AR36" s="175"/>
      <c r="AS36" s="175"/>
      <c r="AT36" s="162"/>
      <c r="AU36" s="174"/>
      <c r="AV36" s="2"/>
      <c r="AW36" s="2"/>
      <c r="AX36" s="93"/>
      <c r="AY36" s="2"/>
      <c r="AZ36" s="2"/>
      <c r="BA36" s="2"/>
      <c r="BB36" s="162"/>
      <c r="BC36" s="174"/>
      <c r="BD36" s="175"/>
      <c r="BE36" s="175"/>
      <c r="BF36" s="162"/>
      <c r="BG36" s="174"/>
      <c r="BH36" s="2"/>
      <c r="BI36" s="2"/>
      <c r="BK36" s="55"/>
      <c r="BL36" s="55"/>
      <c r="BM36" s="55"/>
      <c r="BN36" s="111"/>
      <c r="BO36" s="55"/>
    </row>
    <row r="37" spans="2:67" ht="15.75" customHeight="1"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N37" s="43"/>
    </row>
    <row r="38" spans="2:67" ht="18" customHeight="1">
      <c r="E38" s="492" t="s">
        <v>278</v>
      </c>
      <c r="F38" s="492"/>
      <c r="G38" s="492"/>
      <c r="H38" s="492"/>
      <c r="I38" s="492"/>
      <c r="J38" s="492"/>
      <c r="AM38" s="397" t="s">
        <v>282</v>
      </c>
      <c r="AN38" s="397"/>
      <c r="AO38" s="397"/>
      <c r="AP38" s="397"/>
      <c r="AQ38" s="87"/>
      <c r="AR38" s="93"/>
      <c r="AS38" s="93"/>
      <c r="AT38" s="93"/>
      <c r="AU38" s="93"/>
      <c r="AV38" s="93"/>
      <c r="AW38" s="93"/>
      <c r="AX38" s="93"/>
      <c r="AY38" s="410"/>
      <c r="AZ38" s="410"/>
      <c r="BA38" s="410"/>
      <c r="BB38" s="410"/>
      <c r="BC38" s="87"/>
      <c r="BD38" s="93"/>
      <c r="BE38" s="93"/>
      <c r="BF38" s="93"/>
      <c r="BG38" s="93"/>
      <c r="BH38" s="93"/>
      <c r="BI38" s="93"/>
    </row>
    <row r="39" spans="2:67" ht="15.95" customHeight="1" thickBot="1">
      <c r="E39" s="492" t="s">
        <v>280</v>
      </c>
      <c r="F39" s="492"/>
      <c r="G39" s="492"/>
      <c r="H39" s="492"/>
      <c r="I39" s="492"/>
      <c r="J39" s="492"/>
      <c r="AI39" s="42"/>
      <c r="AJ39" s="16"/>
      <c r="AK39" s="16"/>
      <c r="AM39" s="411" t="str">
        <f>IF(AG41="","",VLOOKUP(AG41,選手名!$A$2:$J$201,7))</f>
        <v/>
      </c>
      <c r="AN39" s="407"/>
      <c r="AO39" s="407"/>
      <c r="AP39" s="407"/>
      <c r="AQ39" s="408"/>
      <c r="AR39" s="89">
        <v>5</v>
      </c>
      <c r="AS39" s="90"/>
      <c r="AT39" s="407" t="str">
        <f>IF(AH41="","",VLOOKUP(AH41,選手名!$A$2:$J$201,7))</f>
        <v/>
      </c>
      <c r="AU39" s="407"/>
      <c r="AV39" s="407"/>
      <c r="AW39" s="408"/>
      <c r="AX39" s="91"/>
      <c r="AY39" s="411" t="str">
        <f>IF(BK41="","",VLOOKUP(BK41,選手名!$A$2:$J$201,7))</f>
        <v/>
      </c>
      <c r="AZ39" s="407"/>
      <c r="BA39" s="407"/>
      <c r="BB39" s="407"/>
      <c r="BC39" s="408"/>
      <c r="BD39" s="89">
        <v>6</v>
      </c>
      <c r="BE39" s="90"/>
      <c r="BF39" s="407" t="str">
        <f>IF(BL41="","",VLOOKUP(BL41,選手名!$A$2:$J$201,7))</f>
        <v/>
      </c>
      <c r="BG39" s="407"/>
      <c r="BH39" s="407"/>
      <c r="BI39" s="408"/>
      <c r="BM39" s="42"/>
      <c r="BN39" s="16"/>
      <c r="BO39" s="16"/>
    </row>
    <row r="40" spans="2:67" ht="15.95" customHeight="1" thickBot="1">
      <c r="E40" s="492" t="s">
        <v>281</v>
      </c>
      <c r="F40" s="492"/>
      <c r="G40" s="492"/>
      <c r="H40" s="492"/>
      <c r="I40" s="492"/>
      <c r="J40" s="492"/>
      <c r="AG40" s="7" t="s">
        <v>203</v>
      </c>
      <c r="AH40" s="8" t="s">
        <v>203</v>
      </c>
      <c r="AI40" s="360" t="s">
        <v>254</v>
      </c>
      <c r="AJ40" s="361"/>
      <c r="AK40" s="17" t="s">
        <v>255</v>
      </c>
      <c r="AM40" s="13" t="s">
        <v>258</v>
      </c>
      <c r="AN40" s="412" t="str">
        <f>IF(AG41="","",VLOOKUP(AG41,選手名!$A$2:$J$201,8))</f>
        <v/>
      </c>
      <c r="AO40" s="413"/>
      <c r="AP40" s="413"/>
      <c r="AQ40" s="414"/>
      <c r="AR40" s="92" t="s">
        <v>257</v>
      </c>
      <c r="AS40" s="415" t="str">
        <f>IF(AH41="","",VLOOKUP(AH41,選手名!$A$2:$J$201,8))</f>
        <v/>
      </c>
      <c r="AT40" s="416"/>
      <c r="AU40" s="416"/>
      <c r="AV40" s="417"/>
      <c r="AW40" s="13" t="s">
        <v>258</v>
      </c>
      <c r="AX40" s="93"/>
      <c r="AY40" s="13" t="s">
        <v>258</v>
      </c>
      <c r="AZ40" s="412" t="str">
        <f>IF(BK41="","",VLOOKUP(BK41,選手名!$A$2:$J$201,8))</f>
        <v/>
      </c>
      <c r="BA40" s="413"/>
      <c r="BB40" s="413"/>
      <c r="BC40" s="414"/>
      <c r="BD40" s="92" t="s">
        <v>257</v>
      </c>
      <c r="BE40" s="415" t="str">
        <f>IF(BL41="","",VLOOKUP(BL41,選手名!$A$2:$J$201,8))</f>
        <v/>
      </c>
      <c r="BF40" s="416"/>
      <c r="BG40" s="416"/>
      <c r="BH40" s="417"/>
      <c r="BI40" s="13" t="s">
        <v>258</v>
      </c>
      <c r="BK40" s="7" t="s">
        <v>203</v>
      </c>
      <c r="BL40" s="8" t="s">
        <v>203</v>
      </c>
      <c r="BM40" s="360" t="s">
        <v>254</v>
      </c>
      <c r="BN40" s="361"/>
      <c r="BO40" s="17" t="s">
        <v>255</v>
      </c>
    </row>
    <row r="41" spans="2:67" ht="15.95" customHeight="1">
      <c r="E41" s="492" t="s">
        <v>281</v>
      </c>
      <c r="F41" s="492"/>
      <c r="G41" s="492"/>
      <c r="H41" s="492"/>
      <c r="I41" s="492"/>
      <c r="J41" s="492"/>
      <c r="AG41" s="19"/>
      <c r="AH41" s="20"/>
      <c r="AI41" s="21"/>
      <c r="AJ41" s="111"/>
      <c r="AK41" s="28"/>
      <c r="AM41" s="11" t="str">
        <f>IF(AI41="","",IF(AI41=1,"○","×"))</f>
        <v/>
      </c>
      <c r="AN41" s="11" t="s">
        <v>212</v>
      </c>
      <c r="AO41" s="94"/>
      <c r="AP41" s="95" t="str">
        <f>IF(AG41="","",VLOOKUP(AG41,選手名!$A$2:$J$201,2))</f>
        <v/>
      </c>
      <c r="AQ41" s="96"/>
      <c r="AR41" s="97" t="str">
        <f>IF(AK41="","",VLOOKUP(AK41,選手名!$Q$1:$R58,2))</f>
        <v/>
      </c>
      <c r="AS41" s="98"/>
      <c r="AT41" s="95" t="str">
        <f>IF(AH41="","",VLOOKUP(AH41,選手名!$A$2:$J$201,2))</f>
        <v/>
      </c>
      <c r="AU41" s="96"/>
      <c r="AV41" s="11" t="s">
        <v>212</v>
      </c>
      <c r="AW41" s="11" t="str">
        <f>IF(AM41="","",IF(AM41="○","×","○"))</f>
        <v/>
      </c>
      <c r="AX41" s="93"/>
      <c r="AY41" s="11" t="str">
        <f>IF(BM41="","",IF(BM41=1,"×","○"))</f>
        <v/>
      </c>
      <c r="AZ41" s="11" t="s">
        <v>212</v>
      </c>
      <c r="BA41" s="94"/>
      <c r="BB41" s="95" t="str">
        <f>IF(BK41="","",VLOOKUP(BK41,選手名!$A$2:$J$201,2))</f>
        <v/>
      </c>
      <c r="BC41" s="96"/>
      <c r="BD41" s="97" t="str">
        <f>IF(BO41="","",VLOOKUP(BO41,選手名!$Q$1:$R58,2))</f>
        <v/>
      </c>
      <c r="BE41" s="98"/>
      <c r="BF41" s="95" t="str">
        <f>IF(BL41="","",VLOOKUP(BL41,選手名!$A$2:$J$201,2))</f>
        <v/>
      </c>
      <c r="BG41" s="96"/>
      <c r="BH41" s="11" t="s">
        <v>212</v>
      </c>
      <c r="BI41" s="11" t="str">
        <f>IF(AY41="","",IF(AY41="○","×","○"))</f>
        <v/>
      </c>
      <c r="BK41" s="19"/>
      <c r="BL41" s="20"/>
      <c r="BM41" s="21"/>
      <c r="BN41" s="111"/>
      <c r="BO41" s="28"/>
    </row>
    <row r="42" spans="2:67" ht="15.95" customHeight="1">
      <c r="AG42" s="22"/>
      <c r="AH42" s="23"/>
      <c r="AI42" s="24"/>
      <c r="AJ42" s="111"/>
      <c r="AK42" s="24"/>
      <c r="AM42" s="5" t="str">
        <f>IF(AI42="","",IF(AI42=1,"○","×"))</f>
        <v/>
      </c>
      <c r="AN42" s="5" t="s">
        <v>214</v>
      </c>
      <c r="AO42" s="73"/>
      <c r="AP42" s="64" t="str">
        <f>IF(AG42="","",VLOOKUP(AG42,選手名!$A$2:$J$201,2))</f>
        <v/>
      </c>
      <c r="AQ42" s="99"/>
      <c r="AR42" s="100" t="str">
        <f>IF(AK42="","",VLOOKUP(AK42,選手名!$Q$1:$R59,2))</f>
        <v/>
      </c>
      <c r="AS42" s="101"/>
      <c r="AT42" s="64" t="str">
        <f>IF(AH42="","",VLOOKUP(AH42,選手名!$A$2:$J$201,2))</f>
        <v/>
      </c>
      <c r="AU42" s="99"/>
      <c r="AV42" s="5" t="s">
        <v>214</v>
      </c>
      <c r="AW42" s="5" t="str">
        <f>IF(AM42="","",IF(AM42="○","×","○"))</f>
        <v/>
      </c>
      <c r="AX42" s="93"/>
      <c r="AY42" s="11" t="str">
        <f>IF(BM42="","",IF(BM42=1,"×","○"))</f>
        <v/>
      </c>
      <c r="AZ42" s="5" t="s">
        <v>214</v>
      </c>
      <c r="BA42" s="73"/>
      <c r="BB42" s="64" t="str">
        <f>IF(BK42="","",VLOOKUP(BK42,選手名!$A$2:$J$201,2))</f>
        <v/>
      </c>
      <c r="BC42" s="99"/>
      <c r="BD42" s="100" t="str">
        <f>IF(BO42="","",VLOOKUP(BO42,選手名!$Q$1:$R59,2))</f>
        <v/>
      </c>
      <c r="BE42" s="101"/>
      <c r="BF42" s="64" t="str">
        <f>IF(BL42="","",VLOOKUP(BL42,選手名!$A$2:$J$201,2))</f>
        <v/>
      </c>
      <c r="BG42" s="99"/>
      <c r="BH42" s="5" t="s">
        <v>214</v>
      </c>
      <c r="BI42" s="5" t="str">
        <f>IF(AY42="","",IF(AY42="○","×","○"))</f>
        <v/>
      </c>
      <c r="BK42" s="22"/>
      <c r="BL42" s="23"/>
      <c r="BM42" s="24"/>
      <c r="BN42" s="111"/>
      <c r="BO42" s="24"/>
    </row>
    <row r="43" spans="2:67" ht="15.95" customHeight="1">
      <c r="AG43" s="22"/>
      <c r="AH43" s="23"/>
      <c r="AI43" s="24"/>
      <c r="AJ43" s="111"/>
      <c r="AK43" s="24"/>
      <c r="AM43" s="5" t="str">
        <f>IF(AI43="","",IF(AI43=1,"○","×"))</f>
        <v/>
      </c>
      <c r="AN43" s="5" t="s">
        <v>216</v>
      </c>
      <c r="AO43" s="73"/>
      <c r="AP43" s="64" t="str">
        <f>IF(AG43="","",VLOOKUP(AG43,選手名!$A$2:$J$201,2))</f>
        <v/>
      </c>
      <c r="AQ43" s="99"/>
      <c r="AR43" s="100" t="str">
        <f>IF(AK43="","",VLOOKUP(AK43,選手名!$Q$1:$R60,2))</f>
        <v/>
      </c>
      <c r="AS43" s="101"/>
      <c r="AT43" s="64" t="str">
        <f>IF(AH43="","",VLOOKUP(AH43,選手名!$A$2:$J$201,2))</f>
        <v/>
      </c>
      <c r="AU43" s="99"/>
      <c r="AV43" s="5" t="s">
        <v>216</v>
      </c>
      <c r="AW43" s="5" t="str">
        <f>IF(AM43="","",IF(AM43="○","×","○"))</f>
        <v/>
      </c>
      <c r="AX43" s="93"/>
      <c r="AY43" s="11" t="str">
        <f>IF(BM43="","",IF(BM43=1,"×","○"))</f>
        <v/>
      </c>
      <c r="AZ43" s="5" t="s">
        <v>216</v>
      </c>
      <c r="BA43" s="73"/>
      <c r="BB43" s="64" t="str">
        <f>IF(BK43="","",VLOOKUP(BK43,選手名!$A$2:$J$201,2))</f>
        <v/>
      </c>
      <c r="BC43" s="99"/>
      <c r="BD43" s="100" t="str">
        <f>IF(BO43="","",VLOOKUP(BO43,選手名!$Q$1:$R60,2))</f>
        <v/>
      </c>
      <c r="BE43" s="101"/>
      <c r="BF43" s="64" t="str">
        <f>IF(BL43="","",VLOOKUP(BL43,選手名!$A$2:$J$201,2))</f>
        <v/>
      </c>
      <c r="BG43" s="99"/>
      <c r="BH43" s="5" t="s">
        <v>216</v>
      </c>
      <c r="BI43" s="5" t="str">
        <f>IF(AY43="","",IF(AY43="○","×","○"))</f>
        <v/>
      </c>
      <c r="BK43" s="22"/>
      <c r="BL43" s="23"/>
      <c r="BM43" s="24"/>
      <c r="BN43" s="111"/>
      <c r="BO43" s="24"/>
    </row>
    <row r="44" spans="2:67" ht="15.95" customHeight="1">
      <c r="AG44" s="22"/>
      <c r="AH44" s="23"/>
      <c r="AI44" s="24"/>
      <c r="AJ44" s="111"/>
      <c r="AK44" s="24"/>
      <c r="AM44" s="5" t="str">
        <f>IF(AI44="","",IF(AI44=1,"○","×"))</f>
        <v/>
      </c>
      <c r="AN44" s="5" t="s">
        <v>217</v>
      </c>
      <c r="AO44" s="73"/>
      <c r="AP44" s="64" t="str">
        <f>IF(AG44="","",VLOOKUP(AG44,選手名!$A$2:$J$201,2))</f>
        <v/>
      </c>
      <c r="AQ44" s="99"/>
      <c r="AR44" s="100" t="str">
        <f>IF(AK44="","",VLOOKUP(AK44,選手名!$Q$1:$R61,2))</f>
        <v/>
      </c>
      <c r="AS44" s="101"/>
      <c r="AT44" s="64" t="str">
        <f>IF(AH44="","",VLOOKUP(AH44,選手名!$A$2:$J$201,2))</f>
        <v/>
      </c>
      <c r="AU44" s="99"/>
      <c r="AV44" s="5" t="s">
        <v>217</v>
      </c>
      <c r="AW44" s="5" t="str">
        <f>IF(AM44="","",IF(AM44="○","×","○"))</f>
        <v/>
      </c>
      <c r="AX44" s="93"/>
      <c r="AY44" s="11" t="str">
        <f>IF(BM44="","",IF(BM44=1,"×","○"))</f>
        <v/>
      </c>
      <c r="AZ44" s="5" t="s">
        <v>217</v>
      </c>
      <c r="BA44" s="73"/>
      <c r="BB44" s="64" t="str">
        <f>IF(BK44="","",VLOOKUP(BK44,選手名!$A$2:$J$201,2))</f>
        <v/>
      </c>
      <c r="BC44" s="99"/>
      <c r="BD44" s="100" t="str">
        <f>IF(BO44="","",VLOOKUP(BO44,選手名!$Q$1:$R61,2))</f>
        <v/>
      </c>
      <c r="BE44" s="101"/>
      <c r="BF44" s="64" t="str">
        <f>IF(BL44="","",VLOOKUP(BL44,選手名!$A$2:$J$201,2))</f>
        <v/>
      </c>
      <c r="BG44" s="99"/>
      <c r="BH44" s="5" t="s">
        <v>217</v>
      </c>
      <c r="BI44" s="5" t="str">
        <f>IF(AY44="","",IF(AY44="○","×","○"))</f>
        <v/>
      </c>
      <c r="BK44" s="22"/>
      <c r="BL44" s="23"/>
      <c r="BM44" s="24"/>
      <c r="BN44" s="111"/>
      <c r="BO44" s="24"/>
    </row>
    <row r="45" spans="2:67" ht="15.95" customHeight="1" thickBot="1">
      <c r="AG45" s="25"/>
      <c r="AH45" s="26"/>
      <c r="AI45" s="27"/>
      <c r="AJ45" s="112"/>
      <c r="AK45" s="27"/>
      <c r="AM45" s="13" t="str">
        <f>IF(AI45="","",IF(AI45=1,"○","×"))</f>
        <v/>
      </c>
      <c r="AN45" s="13" t="s">
        <v>218</v>
      </c>
      <c r="AO45" s="78"/>
      <c r="AP45" s="65" t="str">
        <f>IF(AG45="","",VLOOKUP(AG45,選手名!$A$2:$J$201,2))</f>
        <v/>
      </c>
      <c r="AQ45" s="102"/>
      <c r="AR45" s="103" t="str">
        <f>IF(AK45="","",VLOOKUP(AK45,選手名!$Q$1:$R62,2))</f>
        <v/>
      </c>
      <c r="AS45" s="104"/>
      <c r="AT45" s="65" t="str">
        <f>IF(AH45="","",VLOOKUP(AH45,選手名!$A$2:$J$201,2))</f>
        <v/>
      </c>
      <c r="AU45" s="102"/>
      <c r="AV45" s="13" t="s">
        <v>218</v>
      </c>
      <c r="AW45" s="13" t="str">
        <f>IF(AM45="","",IF(AM45="○","×","○"))</f>
        <v/>
      </c>
      <c r="AX45" s="93"/>
      <c r="AY45" s="13" t="str">
        <f>IF(BM45="","",IF(BM45=1,"×","○"))</f>
        <v/>
      </c>
      <c r="AZ45" s="13" t="s">
        <v>218</v>
      </c>
      <c r="BA45" s="78"/>
      <c r="BB45" s="65" t="str">
        <f>IF(BK45="","",VLOOKUP(BK45,選手名!$A$2:$J$201,2))</f>
        <v/>
      </c>
      <c r="BC45" s="102"/>
      <c r="BD45" s="103" t="str">
        <f>IF(BO45="","",VLOOKUP(BO45,選手名!$Q$1:$R62,2))</f>
        <v/>
      </c>
      <c r="BE45" s="104"/>
      <c r="BF45" s="65" t="str">
        <f>IF(BL45="","",VLOOKUP(BL45,選手名!$A$2:$J$201,2))</f>
        <v/>
      </c>
      <c r="BG45" s="102"/>
      <c r="BH45" s="13" t="s">
        <v>218</v>
      </c>
      <c r="BI45" s="13" t="str">
        <f>IF(AY45="","",IF(AY45="○","×","○"))</f>
        <v/>
      </c>
      <c r="BK45" s="25"/>
      <c r="BL45" s="26"/>
      <c r="BM45" s="27"/>
      <c r="BN45" s="112"/>
      <c r="BO45" s="27"/>
    </row>
    <row r="46" spans="2:67" ht="70.5" customHeight="1">
      <c r="AG46" s="106"/>
      <c r="AH46" s="106"/>
      <c r="AI46" s="106"/>
      <c r="AK46" s="106"/>
      <c r="AM46" s="108"/>
      <c r="AN46" s="107"/>
      <c r="AO46" s="107"/>
      <c r="AP46" s="107"/>
      <c r="AQ46" s="107"/>
      <c r="AR46" s="109"/>
      <c r="AS46" s="109"/>
      <c r="AT46" s="107"/>
      <c r="AU46" s="107"/>
      <c r="AV46" s="107"/>
      <c r="AW46" s="108"/>
      <c r="AX46" s="93"/>
      <c r="AY46" s="108"/>
      <c r="AZ46" s="107"/>
      <c r="BA46" s="107"/>
      <c r="BB46" s="107"/>
      <c r="BC46" s="107"/>
      <c r="BD46" s="109"/>
      <c r="BE46" s="109"/>
      <c r="BF46" s="107"/>
      <c r="BG46" s="107"/>
      <c r="BH46" s="107"/>
      <c r="BI46" s="108"/>
      <c r="BK46"/>
      <c r="BL46"/>
      <c r="BM46"/>
      <c r="BN46"/>
      <c r="BO46"/>
    </row>
    <row r="47" spans="2:67" ht="15.95" customHeight="1">
      <c r="AM47" s="397" t="s">
        <v>283</v>
      </c>
      <c r="AN47" s="397"/>
      <c r="AO47" s="397"/>
      <c r="AP47" s="397"/>
      <c r="AQ47" s="87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K47"/>
      <c r="BL47"/>
      <c r="BM47"/>
      <c r="BN47"/>
      <c r="BO47"/>
    </row>
    <row r="48" spans="2:67" ht="15.95" customHeight="1" thickBot="1">
      <c r="AI48" s="42"/>
      <c r="AJ48" s="16"/>
      <c r="AK48" s="16"/>
      <c r="AM48" s="411" t="str">
        <f>IF(AG50="","",VLOOKUP(AG50,選手名!$A$2:$J$201,7))</f>
        <v/>
      </c>
      <c r="AN48" s="407"/>
      <c r="AO48" s="407"/>
      <c r="AP48" s="407"/>
      <c r="AQ48" s="408"/>
      <c r="AR48" s="89">
        <v>7</v>
      </c>
      <c r="AS48" s="90"/>
      <c r="AT48" s="407" t="str">
        <f>IF(AH50="","",VLOOKUP(AH50,選手名!$A$2:$J$201,7))</f>
        <v/>
      </c>
      <c r="AU48" s="407"/>
      <c r="AV48" s="407"/>
      <c r="AW48" s="408"/>
      <c r="AX48" s="93"/>
      <c r="AY48"/>
      <c r="AZ48"/>
      <c r="BA48"/>
      <c r="BB48"/>
      <c r="BC48"/>
      <c r="BD48"/>
      <c r="BE48"/>
      <c r="BF48"/>
      <c r="BG48"/>
      <c r="BH48"/>
      <c r="BI48"/>
      <c r="BK48"/>
      <c r="BL48"/>
      <c r="BM48"/>
      <c r="BN48"/>
      <c r="BO48"/>
    </row>
    <row r="49" spans="33:67" ht="15.95" customHeight="1" thickBot="1">
      <c r="AG49" s="7" t="s">
        <v>203</v>
      </c>
      <c r="AH49" s="8" t="s">
        <v>203</v>
      </c>
      <c r="AI49" s="360" t="s">
        <v>254</v>
      </c>
      <c r="AJ49" s="361"/>
      <c r="AK49" s="17" t="s">
        <v>255</v>
      </c>
      <c r="AM49" s="13" t="s">
        <v>258</v>
      </c>
      <c r="AN49" s="412" t="str">
        <f>IF(AG50="","",VLOOKUP(AG50,選手名!$A$2:$J$201,8))</f>
        <v/>
      </c>
      <c r="AO49" s="413"/>
      <c r="AP49" s="413"/>
      <c r="AQ49" s="414"/>
      <c r="AR49" s="92" t="s">
        <v>257</v>
      </c>
      <c r="AS49" s="415" t="str">
        <f>IF(AH50="","",VLOOKUP(AH50,選手名!$A$2:$J$201,8))</f>
        <v/>
      </c>
      <c r="AT49" s="416"/>
      <c r="AU49" s="416"/>
      <c r="AV49" s="417"/>
      <c r="AW49" s="13" t="s">
        <v>258</v>
      </c>
      <c r="AX49" s="93"/>
      <c r="AY49"/>
      <c r="AZ49"/>
      <c r="BA49"/>
      <c r="BB49"/>
      <c r="BC49"/>
      <c r="BD49"/>
      <c r="BE49"/>
      <c r="BF49"/>
      <c r="BG49"/>
      <c r="BH49"/>
      <c r="BI49"/>
      <c r="BK49"/>
      <c r="BL49"/>
      <c r="BM49"/>
      <c r="BN49"/>
      <c r="BO49"/>
    </row>
    <row r="50" spans="33:67" ht="15.95" customHeight="1">
      <c r="AG50" s="19"/>
      <c r="AH50" s="20"/>
      <c r="AI50" s="21"/>
      <c r="AJ50" s="111"/>
      <c r="AK50" s="28"/>
      <c r="AM50" s="11" t="str">
        <f>IF(AI50="","",IF(AI50=1,"○","×"))</f>
        <v/>
      </c>
      <c r="AN50" s="11" t="s">
        <v>212</v>
      </c>
      <c r="AO50" s="94"/>
      <c r="AP50" s="95" t="str">
        <f>IF(AG50="","",VLOOKUP(AG50,選手名!$A$2:$J$201,2))</f>
        <v/>
      </c>
      <c r="AQ50" s="96"/>
      <c r="AR50" s="97" t="str">
        <f>IF(AK50="","",VLOOKUP(AK50,選手名!$Q$1:$R67,2))</f>
        <v/>
      </c>
      <c r="AS50" s="98"/>
      <c r="AT50" s="95" t="str">
        <f>IF(AH50="","",VLOOKUP(AH50,選手名!$A$2:$J$201,2))</f>
        <v/>
      </c>
      <c r="AU50" s="96"/>
      <c r="AV50" s="11" t="s">
        <v>212</v>
      </c>
      <c r="AW50" s="11" t="str">
        <f>IF(AM50="","",IF(AM50="○","×","○"))</f>
        <v/>
      </c>
      <c r="AX50" s="93"/>
      <c r="AY50"/>
      <c r="AZ50"/>
      <c r="BA50"/>
      <c r="BB50"/>
      <c r="BC50"/>
      <c r="BD50"/>
      <c r="BE50"/>
      <c r="BF50"/>
      <c r="BG50"/>
      <c r="BH50"/>
      <c r="BI50"/>
      <c r="BK50"/>
      <c r="BL50"/>
      <c r="BM50"/>
      <c r="BN50"/>
      <c r="BO50"/>
    </row>
    <row r="51" spans="33:67" ht="15.95" customHeight="1">
      <c r="AG51" s="22"/>
      <c r="AH51" s="23"/>
      <c r="AI51" s="24"/>
      <c r="AJ51" s="111"/>
      <c r="AK51" s="24"/>
      <c r="AM51" s="5" t="str">
        <f>IF(AI51="","",IF(AI51=1,"○","×"))</f>
        <v/>
      </c>
      <c r="AN51" s="5" t="s">
        <v>214</v>
      </c>
      <c r="AO51" s="73"/>
      <c r="AP51" s="64" t="str">
        <f>IF(AG51="","",VLOOKUP(AG51,選手名!$A$2:$J$201,2))</f>
        <v/>
      </c>
      <c r="AQ51" s="99"/>
      <c r="AR51" s="100" t="str">
        <f>IF(AK51="","",VLOOKUP(AK51,選手名!$Q$1:$R68,2))</f>
        <v/>
      </c>
      <c r="AS51" s="101"/>
      <c r="AT51" s="64" t="str">
        <f>IF(AH51="","",VLOOKUP(AH51,選手名!$A$2:$J$201,2))</f>
        <v/>
      </c>
      <c r="AU51" s="99"/>
      <c r="AV51" s="5" t="s">
        <v>214</v>
      </c>
      <c r="AW51" s="5" t="str">
        <f>IF(AM51="","",IF(AM51="○","×","○"))</f>
        <v/>
      </c>
      <c r="AX51" s="93"/>
      <c r="AY51"/>
      <c r="AZ51"/>
      <c r="BA51"/>
      <c r="BB51"/>
      <c r="BC51"/>
      <c r="BD51"/>
      <c r="BE51"/>
      <c r="BF51"/>
      <c r="BG51"/>
      <c r="BH51"/>
      <c r="BI51"/>
      <c r="BK51"/>
      <c r="BL51"/>
      <c r="BM51"/>
      <c r="BN51"/>
      <c r="BO51"/>
    </row>
    <row r="52" spans="33:67" ht="15.95" customHeight="1">
      <c r="AG52" s="22"/>
      <c r="AH52" s="23"/>
      <c r="AI52" s="24"/>
      <c r="AJ52" s="111"/>
      <c r="AK52" s="24"/>
      <c r="AM52" s="5" t="str">
        <f>IF(AI52="","",IF(AI52=1,"○","×"))</f>
        <v/>
      </c>
      <c r="AN52" s="5" t="s">
        <v>216</v>
      </c>
      <c r="AO52" s="73"/>
      <c r="AP52" s="64" t="str">
        <f>IF(AG52="","",VLOOKUP(AG52,選手名!$A$2:$J$201,2))</f>
        <v/>
      </c>
      <c r="AQ52" s="99"/>
      <c r="AR52" s="100" t="str">
        <f>IF(AK52="","",VLOOKUP(AK52,選手名!$Q$1:$R69,2))</f>
        <v/>
      </c>
      <c r="AS52" s="101"/>
      <c r="AT52" s="64" t="str">
        <f>IF(AH52="","",VLOOKUP(AH52,選手名!$A$2:$J$201,2))</f>
        <v/>
      </c>
      <c r="AU52" s="99"/>
      <c r="AV52" s="5" t="s">
        <v>216</v>
      </c>
      <c r="AW52" s="5" t="str">
        <f>IF(AM52="","",IF(AM52="○","×","○"))</f>
        <v/>
      </c>
      <c r="AX52" s="93"/>
      <c r="AY52"/>
      <c r="AZ52"/>
      <c r="BA52"/>
      <c r="BB52"/>
      <c r="BC52"/>
      <c r="BD52"/>
      <c r="BE52"/>
      <c r="BF52"/>
      <c r="BG52"/>
      <c r="BH52"/>
      <c r="BI52"/>
      <c r="BK52"/>
      <c r="BL52"/>
      <c r="BM52"/>
      <c r="BN52"/>
      <c r="BO52"/>
    </row>
    <row r="53" spans="33:67" ht="15.95" customHeight="1">
      <c r="AG53" s="22"/>
      <c r="AH53" s="23"/>
      <c r="AI53" s="24"/>
      <c r="AJ53" s="111"/>
      <c r="AK53" s="24"/>
      <c r="AM53" s="5" t="str">
        <f>IF(AI53="","",IF(AI53=1,"○","×"))</f>
        <v/>
      </c>
      <c r="AN53" s="5" t="s">
        <v>217</v>
      </c>
      <c r="AO53" s="73"/>
      <c r="AP53" s="64" t="str">
        <f>IF(AG53="","",VLOOKUP(AG53,選手名!$A$2:$J$201,2))</f>
        <v/>
      </c>
      <c r="AQ53" s="99"/>
      <c r="AR53" s="100" t="str">
        <f>IF(AK53="","",VLOOKUP(AK53,選手名!$Q$1:$R70,2))</f>
        <v/>
      </c>
      <c r="AS53" s="101"/>
      <c r="AT53" s="64" t="str">
        <f>IF(AH53="","",VLOOKUP(AH53,選手名!$A$2:$J$201,2))</f>
        <v/>
      </c>
      <c r="AU53" s="99"/>
      <c r="AV53" s="5" t="s">
        <v>217</v>
      </c>
      <c r="AW53" s="5" t="str">
        <f>IF(AM53="","",IF(AM53="○","×","○"))</f>
        <v/>
      </c>
      <c r="AX53" s="93"/>
      <c r="AY53"/>
      <c r="AZ53"/>
      <c r="BA53"/>
      <c r="BB53"/>
      <c r="BC53"/>
      <c r="BD53"/>
      <c r="BE53"/>
      <c r="BF53"/>
      <c r="BG53"/>
      <c r="BH53"/>
      <c r="BI53"/>
      <c r="BK53"/>
      <c r="BL53"/>
      <c r="BM53"/>
      <c r="BN53"/>
      <c r="BO53"/>
    </row>
    <row r="54" spans="33:67" ht="15.95" customHeight="1" thickBot="1">
      <c r="AG54" s="25"/>
      <c r="AH54" s="26"/>
      <c r="AI54" s="27"/>
      <c r="AJ54" s="112"/>
      <c r="AK54" s="27"/>
      <c r="AM54" s="13" t="str">
        <f>IF(AI54="","",IF(AI54=1,"○","×"))</f>
        <v/>
      </c>
      <c r="AN54" s="13" t="s">
        <v>218</v>
      </c>
      <c r="AO54" s="78"/>
      <c r="AP54" s="65" t="str">
        <f>IF(AG54="","",VLOOKUP(AG54,選手名!$A$2:$J$201,2))</f>
        <v/>
      </c>
      <c r="AQ54" s="102"/>
      <c r="AR54" s="103" t="str">
        <f>IF(AK54="","",VLOOKUP(AK54,選手名!$Q$1:$R71,2))</f>
        <v/>
      </c>
      <c r="AS54" s="104"/>
      <c r="AT54" s="65" t="str">
        <f>IF(AH54="","",VLOOKUP(AH54,選手名!$A$2:$J$201,2))</f>
        <v/>
      </c>
      <c r="AU54" s="102"/>
      <c r="AV54" s="13" t="s">
        <v>218</v>
      </c>
      <c r="AW54" s="13" t="str">
        <f>IF(AM54="","",IF(AM54="○","×","○"))</f>
        <v/>
      </c>
      <c r="AX54" s="93"/>
      <c r="AY54"/>
      <c r="AZ54"/>
      <c r="BA54"/>
      <c r="BB54"/>
      <c r="BC54"/>
      <c r="BD54"/>
      <c r="BE54"/>
      <c r="BF54"/>
      <c r="BG54"/>
      <c r="BH54"/>
      <c r="BI54"/>
      <c r="BK54"/>
      <c r="BL54"/>
      <c r="BM54"/>
      <c r="BN54"/>
      <c r="BO54"/>
    </row>
    <row r="55" spans="33:67" ht="232.5" customHeight="1"/>
    <row r="56" spans="33:67" ht="80.25" customHeight="1"/>
    <row r="57" spans="33:67" ht="34.9" customHeight="1">
      <c r="AK57" s="137"/>
      <c r="AM57" s="352" t="s">
        <v>284</v>
      </c>
      <c r="AN57" s="353"/>
      <c r="AO57" s="353"/>
      <c r="AP57" s="354"/>
      <c r="AQ57" s="126"/>
      <c r="AR57" s="353" t="s">
        <v>285</v>
      </c>
      <c r="AS57" s="353"/>
      <c r="AT57" s="353"/>
      <c r="AU57" s="353"/>
      <c r="AV57" s="353"/>
      <c r="AW57" s="353"/>
      <c r="AX57" s="353"/>
      <c r="AY57" s="353"/>
      <c r="AZ57" s="353"/>
      <c r="BA57" s="353"/>
      <c r="BB57" s="353"/>
      <c r="BC57" s="353"/>
      <c r="BD57" s="353"/>
      <c r="BE57" s="158"/>
      <c r="BF57" s="352" t="s">
        <v>286</v>
      </c>
      <c r="BG57" s="353"/>
      <c r="BH57" s="353"/>
      <c r="BI57" s="354"/>
    </row>
    <row r="58" spans="33:67" ht="34.9" customHeight="1">
      <c r="AK58" s="29"/>
      <c r="AM58" s="430" t="s">
        <v>287</v>
      </c>
      <c r="AN58" s="431"/>
      <c r="AO58" s="431"/>
      <c r="AP58" s="439"/>
      <c r="AQ58" s="127"/>
      <c r="AR58" s="432" t="str">
        <f>IF(AK58="","",VLOOKUP(AK58,選手名!$A$2:$J$201,7))</f>
        <v/>
      </c>
      <c r="AS58" s="432"/>
      <c r="AT58" s="432"/>
      <c r="AU58" s="432"/>
      <c r="AV58" s="432"/>
      <c r="AW58" s="432"/>
      <c r="AX58" s="432"/>
      <c r="AY58" s="432"/>
      <c r="AZ58" s="432"/>
      <c r="BA58" s="432"/>
      <c r="BB58" s="432"/>
      <c r="BC58" s="128"/>
      <c r="BD58" s="170" t="s">
        <v>288</v>
      </c>
      <c r="BE58" s="169"/>
      <c r="BF58" s="430" t="str">
        <f>IF(AK58="","",VLOOKUP(AK58,選手名!$A$2:$J$201,8))</f>
        <v/>
      </c>
      <c r="BG58" s="431"/>
      <c r="BH58" s="431"/>
      <c r="BI58" s="129" t="s">
        <v>7</v>
      </c>
    </row>
    <row r="59" spans="33:67" ht="34.9" customHeight="1">
      <c r="AK59" s="29"/>
      <c r="AM59" s="433" t="s">
        <v>280</v>
      </c>
      <c r="AN59" s="437"/>
      <c r="AO59" s="437"/>
      <c r="AP59" s="438"/>
      <c r="AQ59" s="86"/>
      <c r="AR59" s="409" t="str">
        <f>IF(AK59="","",VLOOKUP(AK59,選手名!$A$2:$J$201,7))</f>
        <v/>
      </c>
      <c r="AS59" s="409"/>
      <c r="AT59" s="409"/>
      <c r="AU59" s="409"/>
      <c r="AV59" s="409"/>
      <c r="AW59" s="409"/>
      <c r="AX59" s="409"/>
      <c r="AY59" s="409"/>
      <c r="AZ59" s="409"/>
      <c r="BA59" s="409"/>
      <c r="BB59" s="409"/>
      <c r="BC59" s="130"/>
      <c r="BD59" s="171" t="s">
        <v>288</v>
      </c>
      <c r="BE59" s="131"/>
      <c r="BF59" s="433" t="str">
        <f>IF(AK59="","",VLOOKUP(AK59,選手名!$A$2:$J$201,8))</f>
        <v/>
      </c>
      <c r="BG59" s="434"/>
      <c r="BH59" s="434"/>
      <c r="BI59" s="132" t="s">
        <v>7</v>
      </c>
    </row>
    <row r="60" spans="33:67" ht="34.9" customHeight="1">
      <c r="AK60" s="29"/>
      <c r="AM60" s="433" t="s">
        <v>289</v>
      </c>
      <c r="AN60" s="437"/>
      <c r="AO60" s="437"/>
      <c r="AP60" s="438"/>
      <c r="AQ60" s="86"/>
      <c r="AR60" s="409" t="str">
        <f>IF(AK60="","",VLOOKUP(AK60,選手名!$A$2:$J$201,7))</f>
        <v/>
      </c>
      <c r="AS60" s="409"/>
      <c r="AT60" s="409"/>
      <c r="AU60" s="409"/>
      <c r="AV60" s="409"/>
      <c r="AW60" s="409"/>
      <c r="AX60" s="409"/>
      <c r="AY60" s="409"/>
      <c r="AZ60" s="409"/>
      <c r="BA60" s="409"/>
      <c r="BB60" s="409"/>
      <c r="BC60" s="130"/>
      <c r="BD60" s="171" t="s">
        <v>288</v>
      </c>
      <c r="BE60" s="131"/>
      <c r="BF60" s="433" t="str">
        <f>IF(AK60="","",VLOOKUP(AK60,選手名!$A$2:$J$201,8))</f>
        <v/>
      </c>
      <c r="BG60" s="434"/>
      <c r="BH60" s="434"/>
      <c r="BI60" s="132" t="s">
        <v>7</v>
      </c>
    </row>
    <row r="61" spans="33:67" ht="34.9" customHeight="1">
      <c r="AK61" s="29"/>
      <c r="AM61" s="428" t="s">
        <v>289</v>
      </c>
      <c r="AN61" s="429"/>
      <c r="AO61" s="429"/>
      <c r="AP61" s="435"/>
      <c r="AQ61" s="133"/>
      <c r="AR61" s="436" t="str">
        <f>IF(AK61="","",VLOOKUP(AK61,選手名!$A$2:$J$201,7))</f>
        <v/>
      </c>
      <c r="AS61" s="436"/>
      <c r="AT61" s="436"/>
      <c r="AU61" s="436"/>
      <c r="AV61" s="436"/>
      <c r="AW61" s="436"/>
      <c r="AX61" s="436"/>
      <c r="AY61" s="436"/>
      <c r="AZ61" s="436"/>
      <c r="BA61" s="436"/>
      <c r="BB61" s="436"/>
      <c r="BC61" s="134"/>
      <c r="BD61" s="172" t="s">
        <v>288</v>
      </c>
      <c r="BE61" s="135"/>
      <c r="BF61" s="428" t="str">
        <f>IF(AK61="","",VLOOKUP(AK61,選手名!$A$2:$J$201,8))</f>
        <v/>
      </c>
      <c r="BG61" s="429"/>
      <c r="BH61" s="429"/>
      <c r="BI61" s="136" t="s">
        <v>7</v>
      </c>
    </row>
    <row r="64" spans="33:67" ht="171.75" customHeight="1"/>
    <row r="65" spans="49:51">
      <c r="AW65" s="331"/>
      <c r="AX65" s="331"/>
      <c r="AY65" s="331"/>
    </row>
    <row r="66" spans="49:51">
      <c r="AW66" s="84"/>
      <c r="AX66" s="177"/>
      <c r="AY66" s="177"/>
    </row>
    <row r="67" spans="49:51">
      <c r="AW67" s="84"/>
      <c r="AX67" s="177"/>
      <c r="AY67" s="177"/>
    </row>
    <row r="68" spans="49:51">
      <c r="AW68" s="84"/>
      <c r="AX68" s="177"/>
      <c r="AY68" s="177"/>
    </row>
    <row r="69" spans="49:51">
      <c r="AW69" s="84"/>
      <c r="AX69" s="177"/>
      <c r="AY69" s="177"/>
    </row>
    <row r="70" spans="49:51">
      <c r="AW70" s="374"/>
      <c r="AX70" s="374"/>
      <c r="AY70" s="374"/>
    </row>
    <row r="84" spans="49:51">
      <c r="AW84" s="331"/>
      <c r="AX84" s="332"/>
      <c r="AY84" s="332"/>
    </row>
  </sheetData>
  <mergeCells count="145">
    <mergeCell ref="E38:H38"/>
    <mergeCell ref="E39:H39"/>
    <mergeCell ref="E40:H40"/>
    <mergeCell ref="E41:H41"/>
    <mergeCell ref="I38:J38"/>
    <mergeCell ref="I41:J41"/>
    <mergeCell ref="I39:J39"/>
    <mergeCell ref="I40:J40"/>
    <mergeCell ref="B34:C34"/>
    <mergeCell ref="F34:G34"/>
    <mergeCell ref="J34:K34"/>
    <mergeCell ref="N34:O34"/>
    <mergeCell ref="R34:S34"/>
    <mergeCell ref="V34:W34"/>
    <mergeCell ref="Z34:AA34"/>
    <mergeCell ref="V19:W21"/>
    <mergeCell ref="U25:U27"/>
    <mergeCell ref="I25:I27"/>
    <mergeCell ref="I19:I21"/>
    <mergeCell ref="U19:U21"/>
    <mergeCell ref="X19:Z21"/>
    <mergeCell ref="X22:Z24"/>
    <mergeCell ref="AA22:AB24"/>
    <mergeCell ref="Z30:AA30"/>
    <mergeCell ref="U13:U15"/>
    <mergeCell ref="I13:I15"/>
    <mergeCell ref="V22:W24"/>
    <mergeCell ref="V16:W18"/>
    <mergeCell ref="E19:H21"/>
    <mergeCell ref="E16:H18"/>
    <mergeCell ref="E13:H15"/>
    <mergeCell ref="J19:T21"/>
    <mergeCell ref="J16:T18"/>
    <mergeCell ref="J22:T24"/>
    <mergeCell ref="J13:T15"/>
    <mergeCell ref="V13:W15"/>
    <mergeCell ref="E25:H27"/>
    <mergeCell ref="J25:T27"/>
    <mergeCell ref="V25:W27"/>
    <mergeCell ref="AA25:AB27"/>
    <mergeCell ref="X25:Z27"/>
    <mergeCell ref="E22:H24"/>
    <mergeCell ref="B30:C30"/>
    <mergeCell ref="F30:G30"/>
    <mergeCell ref="J30:K30"/>
    <mergeCell ref="N30:O30"/>
    <mergeCell ref="R30:S30"/>
    <mergeCell ref="V30:W30"/>
    <mergeCell ref="X13:AB15"/>
    <mergeCell ref="X16:Z18"/>
    <mergeCell ref="AA16:AB18"/>
    <mergeCell ref="AA19:AB21"/>
    <mergeCell ref="AM26:AQ26"/>
    <mergeCell ref="AN27:AQ27"/>
    <mergeCell ref="AN49:AQ49"/>
    <mergeCell ref="AN40:AQ40"/>
    <mergeCell ref="AY39:BC39"/>
    <mergeCell ref="AZ40:BC40"/>
    <mergeCell ref="AM48:AQ48"/>
    <mergeCell ref="AT39:AW39"/>
    <mergeCell ref="AM47:AP47"/>
    <mergeCell ref="AD30:AE30"/>
    <mergeCell ref="AS40:AV40"/>
    <mergeCell ref="AS49:AV49"/>
    <mergeCell ref="AD10:AE10"/>
    <mergeCell ref="BF61:BH61"/>
    <mergeCell ref="BF57:BI57"/>
    <mergeCell ref="BF58:BH58"/>
    <mergeCell ref="AR57:BD57"/>
    <mergeCell ref="AR58:BB58"/>
    <mergeCell ref="BF59:BH59"/>
    <mergeCell ref="BF60:BH60"/>
    <mergeCell ref="AR59:BB59"/>
    <mergeCell ref="BF18:BI18"/>
    <mergeCell ref="AM61:AP61"/>
    <mergeCell ref="AR61:BB61"/>
    <mergeCell ref="AI49:AJ49"/>
    <mergeCell ref="AM60:AP60"/>
    <mergeCell ref="AM58:AP58"/>
    <mergeCell ref="AM57:AP57"/>
    <mergeCell ref="AM59:AP59"/>
    <mergeCell ref="AD34:AE34"/>
    <mergeCell ref="AY18:BC18"/>
    <mergeCell ref="AZ19:BC19"/>
    <mergeCell ref="AY26:BC26"/>
    <mergeCell ref="AZ27:BC27"/>
    <mergeCell ref="BE27:BH27"/>
    <mergeCell ref="BE40:BH40"/>
    <mergeCell ref="J8:K8"/>
    <mergeCell ref="N8:O8"/>
    <mergeCell ref="H5:I5"/>
    <mergeCell ref="X5:Y5"/>
    <mergeCell ref="R7:S7"/>
    <mergeCell ref="V7:W7"/>
    <mergeCell ref="Z7:AA7"/>
    <mergeCell ref="T6:U6"/>
    <mergeCell ref="R10:S10"/>
    <mergeCell ref="V10:W10"/>
    <mergeCell ref="Z10:AA10"/>
    <mergeCell ref="B1:AD1"/>
    <mergeCell ref="AT18:AW18"/>
    <mergeCell ref="R8:S8"/>
    <mergeCell ref="V8:W8"/>
    <mergeCell ref="Z8:AA8"/>
    <mergeCell ref="AD8:AE8"/>
    <mergeCell ref="B8:C8"/>
    <mergeCell ref="D6:E6"/>
    <mergeCell ref="L6:M6"/>
    <mergeCell ref="P4:Q4"/>
    <mergeCell ref="B7:C7"/>
    <mergeCell ref="F7:G7"/>
    <mergeCell ref="J7:K7"/>
    <mergeCell ref="N7:O7"/>
    <mergeCell ref="B10:C10"/>
    <mergeCell ref="F10:G10"/>
    <mergeCell ref="J10:K10"/>
    <mergeCell ref="N10:O10"/>
    <mergeCell ref="AD7:AE7"/>
    <mergeCell ref="AM17:AP17"/>
    <mergeCell ref="AB6:AC6"/>
    <mergeCell ref="AM18:AQ18"/>
    <mergeCell ref="AA4:AB4"/>
    <mergeCell ref="F8:G8"/>
    <mergeCell ref="AW65:AY65"/>
    <mergeCell ref="AW84:AY84"/>
    <mergeCell ref="AT48:AW48"/>
    <mergeCell ref="AW70:AY70"/>
    <mergeCell ref="AR60:BB60"/>
    <mergeCell ref="BM19:BN19"/>
    <mergeCell ref="BM27:BN27"/>
    <mergeCell ref="BM40:BN40"/>
    <mergeCell ref="AI19:AJ19"/>
    <mergeCell ref="AI27:AJ27"/>
    <mergeCell ref="AI40:AJ40"/>
    <mergeCell ref="AY38:BB38"/>
    <mergeCell ref="BF26:BI26"/>
    <mergeCell ref="BF39:BI39"/>
    <mergeCell ref="AM38:AP38"/>
    <mergeCell ref="AM39:AQ39"/>
    <mergeCell ref="AW35:AZ35"/>
    <mergeCell ref="AT26:AW26"/>
    <mergeCell ref="AN19:AQ19"/>
    <mergeCell ref="AS19:AV19"/>
    <mergeCell ref="BE19:BH19"/>
    <mergeCell ref="AS27:AV27"/>
  </mergeCells>
  <phoneticPr fontId="2"/>
  <dataValidations disablePrompts="1" count="1">
    <dataValidation imeMode="on" allowBlank="1" showInputMessage="1" showErrorMessage="1" sqref="AQ20:AQ24 AU20:AU24 BC20:BC24 BG20:BG24 AQ28:AQ36 AU28:AU36 BC28:BC36 BG28:BG36" xr:uid="{00000000-0002-0000-0500-000000000000}"/>
  </dataValidations>
  <printOptions horizontalCentered="1"/>
  <pageMargins left="0.39370078740157483" right="0" top="0.47244094488188981" bottom="0" header="0" footer="0"/>
  <pageSetup paperSize="9" scale="90" orientation="portrait" horizontalDpi="96" verticalDpi="96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Q47"/>
  <sheetViews>
    <sheetView showGridLines="0" view="pageBreakPreview" topLeftCell="A15" zoomScale="90" zoomScaleNormal="100" zoomScaleSheetLayoutView="90" workbookViewId="0">
      <selection activeCell="A35" sqref="A35:A36"/>
    </sheetView>
  </sheetViews>
  <sheetFormatPr defaultRowHeight="13.5"/>
  <cols>
    <col min="1" max="1" width="3.625" customWidth="1"/>
    <col min="2" max="2" width="6.625" customWidth="1"/>
    <col min="3" max="3" width="5.625" customWidth="1"/>
    <col min="4" max="4" width="2.625" customWidth="1"/>
    <col min="5" max="5" width="2.125" customWidth="1"/>
    <col min="6" max="6" width="8.625" customWidth="1"/>
    <col min="7" max="7" width="1.625" customWidth="1"/>
    <col min="8" max="8" width="8.625" customWidth="1"/>
    <col min="9" max="9" width="5.625" customWidth="1"/>
    <col min="10" max="10" width="17.625" customWidth="1"/>
    <col min="11" max="11" width="2.125" customWidth="1"/>
    <col min="12" max="12" width="2.625" customWidth="1"/>
    <col min="13" max="17" width="6.625" customWidth="1"/>
    <col min="20" max="21" width="3.375" customWidth="1"/>
    <col min="22" max="22" width="3.125" customWidth="1"/>
    <col min="23" max="23" width="3.25" customWidth="1"/>
  </cols>
  <sheetData>
    <row r="1" spans="1:17" ht="33" customHeight="1">
      <c r="C1" s="529" t="s">
        <v>299</v>
      </c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</row>
    <row r="2" spans="1:17" ht="5.25" customHeight="1"/>
    <row r="3" spans="1:17" ht="24" customHeight="1">
      <c r="C3" s="388" t="s">
        <v>300</v>
      </c>
      <c r="D3" s="388"/>
      <c r="E3" s="388"/>
      <c r="F3" s="388"/>
      <c r="G3" s="388"/>
      <c r="H3" s="530"/>
      <c r="I3" s="530"/>
      <c r="J3" s="530"/>
      <c r="K3" s="530"/>
      <c r="L3" s="530"/>
      <c r="M3" s="530"/>
      <c r="N3" s="530"/>
      <c r="O3" s="530"/>
      <c r="P3" s="530"/>
      <c r="Q3" s="530"/>
    </row>
    <row r="4" spans="1:17" ht="18" customHeight="1">
      <c r="A4" s="68" t="s">
        <v>203</v>
      </c>
      <c r="C4" s="1"/>
      <c r="D4" s="1"/>
      <c r="E4" s="1"/>
      <c r="F4" s="539" t="s">
        <v>301</v>
      </c>
      <c r="G4" s="539"/>
      <c r="H4" s="530"/>
      <c r="I4" s="108"/>
      <c r="J4" s="108" t="s">
        <v>302</v>
      </c>
      <c r="K4" s="108"/>
      <c r="L4" s="108"/>
      <c r="M4" s="1"/>
      <c r="N4" s="1"/>
      <c r="O4" s="1"/>
      <c r="P4" s="1"/>
      <c r="Q4" s="1"/>
    </row>
    <row r="5" spans="1:17" ht="15.95" customHeight="1">
      <c r="A5" s="532">
        <v>19</v>
      </c>
      <c r="C5" s="518">
        <v>1</v>
      </c>
      <c r="D5" s="3"/>
      <c r="E5" s="3"/>
      <c r="F5" s="534" t="str">
        <f>IF(A5="","",VLOOKUP(A5,選手名!$A$2:$J$201,2))</f>
        <v>久野</v>
      </c>
      <c r="G5" s="287"/>
      <c r="H5" s="534" t="str">
        <f>IF(A5="","",VLOOKUP(A5,選手名!$A$2:$J$201,3))</f>
        <v>聡</v>
      </c>
      <c r="I5" s="535" t="s">
        <v>303</v>
      </c>
      <c r="J5" s="531" t="str">
        <f>IF(A5="","",VLOOKUP(A5,選手名!$A$2:$J$201,7))</f>
        <v>愛工大名電高校</v>
      </c>
      <c r="K5" s="396" t="s">
        <v>304</v>
      </c>
      <c r="L5" s="66"/>
      <c r="M5" s="137"/>
      <c r="N5" s="1"/>
      <c r="O5" s="1"/>
      <c r="P5" s="1"/>
      <c r="Q5" s="1"/>
    </row>
    <row r="6" spans="1:17" ht="15.95" customHeight="1">
      <c r="A6" s="533"/>
      <c r="C6" s="518"/>
      <c r="D6" s="3"/>
      <c r="E6" s="3"/>
      <c r="F6" s="495"/>
      <c r="G6" s="301"/>
      <c r="H6" s="495"/>
      <c r="I6" s="497"/>
      <c r="J6" s="507"/>
      <c r="K6" s="499"/>
      <c r="M6" s="528"/>
      <c r="N6" s="216"/>
      <c r="O6" s="140"/>
      <c r="P6" s="140"/>
      <c r="Q6" s="1"/>
    </row>
    <row r="7" spans="1:17" ht="15.95" customHeight="1">
      <c r="A7" s="532"/>
      <c r="C7" s="518">
        <v>2</v>
      </c>
      <c r="D7" s="3"/>
      <c r="E7" s="3"/>
      <c r="F7" s="495" t="str">
        <f>IF(A7="","",VLOOKUP(A7,選手名!$A$2:$J$201,2))</f>
        <v/>
      </c>
      <c r="G7" s="302"/>
      <c r="H7" s="495" t="str">
        <f>IF(A7="","",VLOOKUP(A7,選手名!$A$2:$J$201,3))</f>
        <v/>
      </c>
      <c r="I7" s="496" t="s">
        <v>303</v>
      </c>
      <c r="J7" s="507" t="str">
        <f>IF(A7="","",VLOOKUP(A7,選手名!$A$2:$J$201,7))</f>
        <v/>
      </c>
      <c r="K7" s="498" t="s">
        <v>304</v>
      </c>
      <c r="L7" s="66"/>
      <c r="M7" s="517"/>
      <c r="N7" s="505"/>
      <c r="O7" s="140"/>
      <c r="P7" s="140"/>
      <c r="Q7" s="1"/>
    </row>
    <row r="8" spans="1:17" ht="15.95" customHeight="1">
      <c r="A8" s="533"/>
      <c r="C8" s="518"/>
      <c r="D8" s="3"/>
      <c r="E8" s="3"/>
      <c r="F8" s="495"/>
      <c r="G8" s="301"/>
      <c r="H8" s="495"/>
      <c r="I8" s="497"/>
      <c r="J8" s="507"/>
      <c r="K8" s="499"/>
      <c r="M8" s="140"/>
      <c r="N8" s="508"/>
      <c r="O8" s="215"/>
      <c r="P8" s="140"/>
      <c r="Q8" s="1"/>
    </row>
    <row r="9" spans="1:17" ht="15.95" customHeight="1">
      <c r="A9" s="532">
        <v>11</v>
      </c>
      <c r="C9" s="518">
        <v>3</v>
      </c>
      <c r="D9" s="3"/>
      <c r="E9" s="3"/>
      <c r="F9" s="495" t="str">
        <f>IF(A9="","",VLOOKUP(A9,選手名!$A$2:$J$201,2))</f>
        <v>青山</v>
      </c>
      <c r="G9" s="302"/>
      <c r="H9" s="495" t="str">
        <f>IF(A9="","",VLOOKUP(A9,選手名!$A$2:$J$201,3))</f>
        <v>颯斗</v>
      </c>
      <c r="I9" s="496" t="s">
        <v>303</v>
      </c>
      <c r="J9" s="507" t="str">
        <f>IF(A9="","",VLOOKUP(A9,選手名!$A$2:$J$201,7))</f>
        <v>明野高校</v>
      </c>
      <c r="K9" s="498" t="s">
        <v>304</v>
      </c>
      <c r="L9" s="66"/>
      <c r="M9" s="200"/>
      <c r="N9" s="508"/>
      <c r="O9" s="505"/>
      <c r="P9" s="197"/>
      <c r="Q9" s="1"/>
    </row>
    <row r="10" spans="1:17" ht="15.95" customHeight="1">
      <c r="A10" s="533"/>
      <c r="C10" s="518"/>
      <c r="D10" s="3"/>
      <c r="E10" s="3"/>
      <c r="F10" s="495"/>
      <c r="G10" s="301"/>
      <c r="H10" s="495"/>
      <c r="I10" s="497"/>
      <c r="J10" s="507"/>
      <c r="K10" s="499"/>
      <c r="M10" s="505"/>
      <c r="N10" s="506"/>
      <c r="O10" s="508"/>
      <c r="P10" s="197"/>
      <c r="Q10" s="1"/>
    </row>
    <row r="11" spans="1:17" ht="15.95" customHeight="1">
      <c r="A11" s="532">
        <v>56</v>
      </c>
      <c r="C11" s="518">
        <v>4</v>
      </c>
      <c r="D11" s="3"/>
      <c r="E11" s="3"/>
      <c r="F11" s="495" t="str">
        <f>IF(A11="","",VLOOKUP(A11,選手名!$A$2:$J$201,2))</f>
        <v>横山</v>
      </c>
      <c r="G11" s="302"/>
      <c r="H11" s="495" t="str">
        <f>IF(A11="","",VLOOKUP(A11,選手名!$A$2:$J$201,3))</f>
        <v>悠貴</v>
      </c>
      <c r="I11" s="496" t="s">
        <v>303</v>
      </c>
      <c r="J11" s="507" t="str">
        <f>IF(A11="","",VLOOKUP(A11,選手名!$A$2:$J$201,7))</f>
        <v>御殿場高校</v>
      </c>
      <c r="K11" s="498" t="s">
        <v>304</v>
      </c>
      <c r="L11" s="66"/>
      <c r="M11" s="506"/>
      <c r="N11" s="3"/>
      <c r="O11" s="508"/>
      <c r="P11" s="197"/>
      <c r="Q11" s="1"/>
    </row>
    <row r="12" spans="1:17" ht="15.95" customHeight="1">
      <c r="A12" s="533"/>
      <c r="C12" s="518"/>
      <c r="D12" s="3"/>
      <c r="E12" s="3"/>
      <c r="F12" s="495"/>
      <c r="G12" s="301"/>
      <c r="H12" s="495"/>
      <c r="I12" s="497"/>
      <c r="J12" s="507"/>
      <c r="K12" s="499"/>
      <c r="M12" s="140"/>
      <c r="N12" s="140"/>
      <c r="O12" s="508"/>
      <c r="P12" s="215"/>
      <c r="Q12" s="1"/>
    </row>
    <row r="13" spans="1:17" ht="15.95" customHeight="1">
      <c r="A13" s="532">
        <v>9</v>
      </c>
      <c r="C13" s="518">
        <v>5</v>
      </c>
      <c r="D13" s="3"/>
      <c r="E13" s="3"/>
      <c r="F13" s="495" t="str">
        <f>IF(A13="","",VLOOKUP(A13,選手名!$A$2:$J$201,2))</f>
        <v>小西</v>
      </c>
      <c r="G13" s="302"/>
      <c r="H13" s="495" t="str">
        <f>IF(A13="","",VLOOKUP(A13,選手名!$A$2:$J$201,3))</f>
        <v>奏夢</v>
      </c>
      <c r="I13" s="496" t="s">
        <v>303</v>
      </c>
      <c r="J13" s="507" t="str">
        <f>IF(A13="","",VLOOKUP(A13,選手名!$A$2:$J$201,7))</f>
        <v>明野高校</v>
      </c>
      <c r="K13" s="498" t="s">
        <v>304</v>
      </c>
      <c r="L13" s="66"/>
      <c r="M13" s="200"/>
      <c r="N13" s="140"/>
      <c r="O13" s="508"/>
      <c r="P13" s="505"/>
      <c r="Q13" s="18"/>
    </row>
    <row r="14" spans="1:17" ht="15.95" customHeight="1">
      <c r="A14" s="533"/>
      <c r="C14" s="518"/>
      <c r="D14" s="3"/>
      <c r="E14" s="3"/>
      <c r="F14" s="495"/>
      <c r="G14" s="301"/>
      <c r="H14" s="495"/>
      <c r="I14" s="497"/>
      <c r="J14" s="507"/>
      <c r="K14" s="499"/>
      <c r="M14" s="396"/>
      <c r="N14" s="215"/>
      <c r="O14" s="508"/>
      <c r="P14" s="508"/>
      <c r="Q14" s="18"/>
    </row>
    <row r="15" spans="1:17" ht="15.95" customHeight="1">
      <c r="A15" s="532">
        <v>73</v>
      </c>
      <c r="C15" s="518">
        <v>6</v>
      </c>
      <c r="D15" s="3"/>
      <c r="E15" s="3"/>
      <c r="F15" s="495" t="str">
        <f>IF(A15="","",VLOOKUP(A15,選手名!$A$2:$J$201,2))</f>
        <v>篠田</v>
      </c>
      <c r="G15" s="302"/>
      <c r="H15" s="495" t="str">
        <f>IF(A15="","",VLOOKUP(A15,選手名!$A$2:$J$201,3))</f>
        <v>竜希</v>
      </c>
      <c r="I15" s="496" t="s">
        <v>303</v>
      </c>
      <c r="J15" s="507" t="str">
        <f>IF(A15="","",VLOOKUP(A15,選手名!$A$2:$J$201,7))</f>
        <v>市立岐阜商業高校</v>
      </c>
      <c r="K15" s="498" t="s">
        <v>304</v>
      </c>
      <c r="L15" s="66"/>
      <c r="M15" s="506"/>
      <c r="N15" s="505"/>
      <c r="O15" s="508"/>
      <c r="P15" s="508"/>
      <c r="Q15" s="18"/>
    </row>
    <row r="16" spans="1:17" ht="15.95" customHeight="1">
      <c r="A16" s="533"/>
      <c r="C16" s="518"/>
      <c r="D16" s="3"/>
      <c r="E16" s="3"/>
      <c r="F16" s="495"/>
      <c r="G16" s="301"/>
      <c r="H16" s="495"/>
      <c r="I16" s="497"/>
      <c r="J16" s="507"/>
      <c r="K16" s="499"/>
      <c r="M16" s="140"/>
      <c r="N16" s="508"/>
      <c r="O16" s="506"/>
      <c r="P16" s="508"/>
      <c r="Q16" s="18"/>
    </row>
    <row r="17" spans="1:17" ht="15.95" customHeight="1">
      <c r="A17" s="532">
        <v>41</v>
      </c>
      <c r="C17" s="518">
        <v>7</v>
      </c>
      <c r="D17" s="3"/>
      <c r="E17" s="3"/>
      <c r="F17" s="495" t="str">
        <f>IF(A17="","",VLOOKUP(A17,選手名!$A$2:$J$201,2))</f>
        <v>小林</v>
      </c>
      <c r="G17" s="302"/>
      <c r="H17" s="495" t="str">
        <f>IF(A17="","",VLOOKUP(A17,選手名!$A$2:$J$201,3))</f>
        <v>大丸</v>
      </c>
      <c r="I17" s="496" t="s">
        <v>303</v>
      </c>
      <c r="J17" s="507" t="str">
        <f>IF(A17="","",VLOOKUP(A17,選手名!$A$2:$J$201,7))</f>
        <v>富士宮北高校</v>
      </c>
      <c r="K17" s="498" t="s">
        <v>304</v>
      </c>
      <c r="L17" s="66"/>
      <c r="M17" s="200"/>
      <c r="N17" s="508"/>
      <c r="O17" s="140"/>
      <c r="P17" s="508"/>
      <c r="Q17" s="18"/>
    </row>
    <row r="18" spans="1:17" ht="15.95" customHeight="1">
      <c r="A18" s="533"/>
      <c r="C18" s="518"/>
      <c r="D18" s="3"/>
      <c r="E18" s="3"/>
      <c r="F18" s="495"/>
      <c r="G18" s="301"/>
      <c r="H18" s="495"/>
      <c r="I18" s="497"/>
      <c r="J18" s="507"/>
      <c r="K18" s="499"/>
      <c r="M18" s="505"/>
      <c r="N18" s="506"/>
      <c r="O18" s="140"/>
      <c r="P18" s="508"/>
      <c r="Q18" s="18"/>
    </row>
    <row r="19" spans="1:17" ht="15.95" customHeight="1">
      <c r="A19" s="532">
        <v>8</v>
      </c>
      <c r="C19" s="518">
        <v>8</v>
      </c>
      <c r="D19" s="3"/>
      <c r="E19" s="3"/>
      <c r="F19" s="495" t="str">
        <f>IF(A19="","",VLOOKUP(A19,選手名!$A$2:$J$201,2))</f>
        <v>稲葉</v>
      </c>
      <c r="G19" s="302"/>
      <c r="H19" s="495" t="str">
        <f>IF(A19="","",VLOOKUP(A19,選手名!$A$2:$J$201,3))</f>
        <v>耀太</v>
      </c>
      <c r="I19" s="496" t="s">
        <v>303</v>
      </c>
      <c r="J19" s="507" t="str">
        <f>IF(A19="","",VLOOKUP(A19,選手名!$A$2:$J$201,7))</f>
        <v>宇治山田商業高校</v>
      </c>
      <c r="K19" s="498" t="s">
        <v>304</v>
      </c>
      <c r="M19" s="506"/>
      <c r="N19" s="140"/>
      <c r="O19" s="140"/>
      <c r="P19" s="508"/>
      <c r="Q19" s="18"/>
    </row>
    <row r="20" spans="1:17" ht="15.95" customHeight="1">
      <c r="A20" s="533"/>
      <c r="C20" s="518"/>
      <c r="D20" s="3"/>
      <c r="E20" s="3"/>
      <c r="F20" s="495"/>
      <c r="G20" s="301"/>
      <c r="H20" s="495"/>
      <c r="I20" s="497"/>
      <c r="J20" s="507"/>
      <c r="K20" s="499"/>
      <c r="L20" s="139"/>
      <c r="M20" s="140"/>
      <c r="N20" s="140"/>
      <c r="O20" s="140"/>
      <c r="P20" s="508"/>
      <c r="Q20" s="212"/>
    </row>
    <row r="21" spans="1:17" ht="15.95" customHeight="1">
      <c r="A21" s="532">
        <v>32</v>
      </c>
      <c r="C21" s="518">
        <v>9</v>
      </c>
      <c r="D21" s="3"/>
      <c r="E21" s="3"/>
      <c r="F21" s="495" t="str">
        <f>IF(A21="","",VLOOKUP(A21,選手名!$A$2:$J$201,2))</f>
        <v>西尾</v>
      </c>
      <c r="G21" s="302"/>
      <c r="H21" s="495" t="str">
        <f>IF(A21="","",VLOOKUP(A21,選手名!$A$2:$J$201,3))</f>
        <v>勇斗</v>
      </c>
      <c r="I21" s="496" t="s">
        <v>303</v>
      </c>
      <c r="J21" s="507" t="str">
        <f>IF(A21="","",VLOOKUP(A21,選手名!$A$2:$J$201,7))</f>
        <v>飛龍高校</v>
      </c>
      <c r="K21" s="498" t="s">
        <v>304</v>
      </c>
      <c r="M21" s="140"/>
      <c r="N21" s="140"/>
      <c r="O21" s="140"/>
      <c r="P21" s="508"/>
      <c r="Q21" s="1"/>
    </row>
    <row r="22" spans="1:17" ht="15.95" customHeight="1">
      <c r="A22" s="533"/>
      <c r="C22" s="518"/>
      <c r="D22" s="3"/>
      <c r="E22" s="3"/>
      <c r="F22" s="495"/>
      <c r="G22" s="301"/>
      <c r="H22" s="495"/>
      <c r="I22" s="497"/>
      <c r="J22" s="507"/>
      <c r="K22" s="499"/>
      <c r="L22" s="139"/>
      <c r="M22" s="505"/>
      <c r="N22" s="141"/>
      <c r="O22" s="140"/>
      <c r="P22" s="508"/>
      <c r="Q22" s="1"/>
    </row>
    <row r="23" spans="1:17" ht="15.95" customHeight="1">
      <c r="A23" s="532"/>
      <c r="C23" s="518">
        <v>10</v>
      </c>
      <c r="D23" s="3"/>
      <c r="E23" s="3"/>
      <c r="F23" s="495" t="str">
        <f>IF(A23="","",VLOOKUP(A23,選手名!$A$2:$J$201,2))</f>
        <v/>
      </c>
      <c r="G23" s="302"/>
      <c r="H23" s="495" t="str">
        <f>IF(A23="","",VLOOKUP(A23,選手名!$A$2:$J$201,3))</f>
        <v/>
      </c>
      <c r="I23" s="496" t="s">
        <v>303</v>
      </c>
      <c r="J23" s="507" t="str">
        <f>IF(A23="","",VLOOKUP(A23,選手名!$A$2:$J$201,7))</f>
        <v/>
      </c>
      <c r="K23" s="498" t="s">
        <v>304</v>
      </c>
      <c r="L23" s="66"/>
      <c r="M23" s="506"/>
      <c r="N23" s="505"/>
      <c r="O23" s="140"/>
      <c r="P23" s="508"/>
      <c r="Q23" s="1"/>
    </row>
    <row r="24" spans="1:17" ht="15.95" customHeight="1">
      <c r="A24" s="533"/>
      <c r="C24" s="518"/>
      <c r="D24" s="3"/>
      <c r="E24" s="3"/>
      <c r="F24" s="495"/>
      <c r="G24" s="301"/>
      <c r="H24" s="495"/>
      <c r="I24" s="497"/>
      <c r="J24" s="507"/>
      <c r="K24" s="499"/>
      <c r="M24" s="3"/>
      <c r="N24" s="508"/>
      <c r="O24" s="141"/>
      <c r="P24" s="508"/>
      <c r="Q24" s="1"/>
    </row>
    <row r="25" spans="1:17" ht="15.95" customHeight="1">
      <c r="A25" s="532">
        <v>57</v>
      </c>
      <c r="C25" s="518">
        <v>11</v>
      </c>
      <c r="D25" s="3"/>
      <c r="E25" s="3"/>
      <c r="F25" s="495" t="str">
        <f>IF(A25="","",VLOOKUP(A25,選手名!$A$2:$J$201,2))</f>
        <v>浦松</v>
      </c>
      <c r="G25" s="302"/>
      <c r="H25" s="495" t="str">
        <f>IF(A25="","",VLOOKUP(A25,選手名!$A$2:$J$201,3))</f>
        <v>大牙</v>
      </c>
      <c r="I25" s="496" t="s">
        <v>303</v>
      </c>
      <c r="J25" s="507" t="str">
        <f>IF(A25="","",VLOOKUP(A25,選手名!$A$2:$J$201,7))</f>
        <v>小山高校</v>
      </c>
      <c r="K25" s="498" t="s">
        <v>304</v>
      </c>
      <c r="L25" s="66"/>
      <c r="M25" s="141"/>
      <c r="N25" s="508"/>
      <c r="O25" s="505"/>
      <c r="P25" s="508"/>
      <c r="Q25" s="1"/>
    </row>
    <row r="26" spans="1:17" ht="15.95" customHeight="1">
      <c r="A26" s="533"/>
      <c r="C26" s="518"/>
      <c r="D26" s="3"/>
      <c r="E26" s="3"/>
      <c r="F26" s="495"/>
      <c r="G26" s="301"/>
      <c r="H26" s="495"/>
      <c r="I26" s="497"/>
      <c r="J26" s="507"/>
      <c r="K26" s="499"/>
      <c r="M26" s="508"/>
      <c r="N26" s="506"/>
      <c r="O26" s="508"/>
      <c r="P26" s="508"/>
      <c r="Q26" s="1"/>
    </row>
    <row r="27" spans="1:17" ht="15.95" customHeight="1">
      <c r="A27" s="532">
        <v>12</v>
      </c>
      <c r="C27" s="518">
        <v>12</v>
      </c>
      <c r="D27" s="3"/>
      <c r="E27" s="3"/>
      <c r="F27" s="495" t="str">
        <f>IF(A27="","",VLOOKUP(A27,選手名!$A$2:$J$201,2))</f>
        <v>森下</v>
      </c>
      <c r="G27" s="302"/>
      <c r="H27" s="495" t="str">
        <f>IF(A27="","",VLOOKUP(A27,選手名!$A$2:$J$201,3))</f>
        <v>虎至</v>
      </c>
      <c r="I27" s="496" t="s">
        <v>303</v>
      </c>
      <c r="J27" s="507" t="str">
        <f>IF(A27="","",VLOOKUP(A27,選手名!$A$2:$J$201,7))</f>
        <v>明野高校</v>
      </c>
      <c r="K27" s="498" t="s">
        <v>304</v>
      </c>
      <c r="L27" s="66"/>
      <c r="M27" s="515"/>
      <c r="N27" s="217"/>
      <c r="O27" s="508"/>
      <c r="P27" s="508"/>
      <c r="Q27" s="1"/>
    </row>
    <row r="28" spans="1:17" ht="15.95" customHeight="1">
      <c r="A28" s="533"/>
      <c r="C28" s="518"/>
      <c r="D28" s="3"/>
      <c r="E28" s="3"/>
      <c r="F28" s="495"/>
      <c r="G28" s="301"/>
      <c r="H28" s="495"/>
      <c r="I28" s="497"/>
      <c r="J28" s="507"/>
      <c r="K28" s="499"/>
      <c r="M28" s="3"/>
      <c r="N28" s="140"/>
      <c r="O28" s="508"/>
      <c r="P28" s="506"/>
      <c r="Q28" s="1"/>
    </row>
    <row r="29" spans="1:17" ht="15.95" customHeight="1">
      <c r="A29" s="532">
        <v>4</v>
      </c>
      <c r="C29" s="518">
        <v>13</v>
      </c>
      <c r="D29" s="3"/>
      <c r="E29" s="3"/>
      <c r="F29" s="495" t="str">
        <f>IF(A29="","",VLOOKUP(A29,選手名!$A$2:$J$201,2))</f>
        <v>伊藤</v>
      </c>
      <c r="G29" s="302"/>
      <c r="H29" s="495" t="str">
        <f>IF(A29="","",VLOOKUP(A29,選手名!$A$2:$J$201,3))</f>
        <v>誠威</v>
      </c>
      <c r="I29" s="496" t="s">
        <v>303</v>
      </c>
      <c r="J29" s="507" t="str">
        <f>IF(A29="","",VLOOKUP(A29,選手名!$A$2:$J$201,7))</f>
        <v>宇治山田商業高校</v>
      </c>
      <c r="K29" s="498" t="s">
        <v>304</v>
      </c>
      <c r="L29" s="66"/>
      <c r="M29" s="140"/>
      <c r="N29" s="140"/>
      <c r="O29" s="508"/>
      <c r="P29" s="218"/>
      <c r="Q29" s="1"/>
    </row>
    <row r="30" spans="1:17" ht="15.95" customHeight="1">
      <c r="A30" s="533"/>
      <c r="C30" s="518"/>
      <c r="D30" s="3"/>
      <c r="E30" s="3"/>
      <c r="F30" s="495"/>
      <c r="G30" s="301"/>
      <c r="H30" s="495"/>
      <c r="I30" s="497"/>
      <c r="J30" s="507"/>
      <c r="K30" s="499"/>
      <c r="M30" s="509"/>
      <c r="N30" s="140"/>
      <c r="O30" s="508"/>
      <c r="P30" s="197"/>
      <c r="Q30" s="1"/>
    </row>
    <row r="31" spans="1:17" ht="15.95" customHeight="1">
      <c r="A31" s="532">
        <v>10</v>
      </c>
      <c r="C31" s="518">
        <v>14</v>
      </c>
      <c r="D31" s="3"/>
      <c r="E31" s="3"/>
      <c r="F31" s="495" t="str">
        <f>IF(A31="","",VLOOKUP(A31,選手名!$A$2:$J$201,2))</f>
        <v>松浦</v>
      </c>
      <c r="G31" s="302"/>
      <c r="H31" s="495" t="str">
        <f>IF(A31="","",VLOOKUP(A31,選手名!$A$2:$J$201,3))</f>
        <v>直史</v>
      </c>
      <c r="I31" s="496" t="s">
        <v>303</v>
      </c>
      <c r="J31" s="507" t="str">
        <f>IF(A31="","",VLOOKUP(A31,選手名!$A$2:$J$201,7))</f>
        <v>明野高校</v>
      </c>
      <c r="K31" s="498" t="s">
        <v>304</v>
      </c>
      <c r="L31" s="66"/>
      <c r="M31" s="510"/>
      <c r="N31" s="505"/>
      <c r="O31" s="508"/>
      <c r="P31" s="197"/>
      <c r="Q31" s="1"/>
    </row>
    <row r="32" spans="1:17" ht="15.95" customHeight="1">
      <c r="A32" s="533"/>
      <c r="C32" s="518"/>
      <c r="D32" s="3"/>
      <c r="E32" s="3"/>
      <c r="F32" s="495"/>
      <c r="G32" s="301"/>
      <c r="H32" s="495"/>
      <c r="I32" s="497"/>
      <c r="J32" s="507"/>
      <c r="K32" s="499"/>
      <c r="M32" s="140"/>
      <c r="N32" s="508"/>
      <c r="O32" s="506"/>
      <c r="P32" s="197"/>
      <c r="Q32" s="1"/>
    </row>
    <row r="33" spans="1:17" ht="15.95" customHeight="1">
      <c r="A33" s="532"/>
      <c r="C33" s="518">
        <v>15</v>
      </c>
      <c r="D33" s="3"/>
      <c r="E33" s="3"/>
      <c r="F33" s="495" t="str">
        <f>IF(A33="","",VLOOKUP(A33,選手名!$A$2:$J$201,2))</f>
        <v/>
      </c>
      <c r="G33" s="302"/>
      <c r="H33" s="495" t="str">
        <f>IF(A33="","",VLOOKUP(A33,選手名!$A$2:$J$201,3))</f>
        <v/>
      </c>
      <c r="I33" s="496" t="s">
        <v>303</v>
      </c>
      <c r="J33" s="507" t="str">
        <f>IF(A33="","",VLOOKUP(A33,選手名!$A$2:$J$201,7))</f>
        <v/>
      </c>
      <c r="K33" s="498" t="s">
        <v>304</v>
      </c>
      <c r="L33" s="66"/>
      <c r="M33" s="141"/>
      <c r="N33" s="396"/>
      <c r="O33" s="217"/>
      <c r="P33" s="140"/>
      <c r="Q33" s="1"/>
    </row>
    <row r="34" spans="1:17" ht="15.95" customHeight="1">
      <c r="A34" s="533"/>
      <c r="C34" s="518"/>
      <c r="D34" s="3"/>
      <c r="E34" s="3"/>
      <c r="F34" s="495"/>
      <c r="G34" s="301"/>
      <c r="H34" s="495"/>
      <c r="I34" s="497"/>
      <c r="J34" s="507"/>
      <c r="K34" s="499"/>
      <c r="M34" s="516"/>
      <c r="N34" s="515"/>
      <c r="O34" s="197"/>
      <c r="P34" s="140"/>
      <c r="Q34" s="1"/>
    </row>
    <row r="35" spans="1:17" ht="15.95" customHeight="1">
      <c r="A35" s="532">
        <v>23</v>
      </c>
      <c r="C35" s="518">
        <v>16</v>
      </c>
      <c r="D35" s="3"/>
      <c r="E35" s="3"/>
      <c r="F35" s="495" t="str">
        <f>IF(A35="","",VLOOKUP(A35,選手名!$A$2:$J$201,2))</f>
        <v>波部</v>
      </c>
      <c r="G35" s="302"/>
      <c r="H35" s="495" t="str">
        <f>IF(A35="","",VLOOKUP(A35,選手名!$A$2:$J$201,3))</f>
        <v>仁志</v>
      </c>
      <c r="I35" s="496" t="s">
        <v>303</v>
      </c>
      <c r="J35" s="507" t="str">
        <f>IF(A35="","",VLOOKUP(A35,選手名!$A$2:$J$201,7))</f>
        <v>南山高校</v>
      </c>
      <c r="K35" s="498" t="s">
        <v>304</v>
      </c>
      <c r="L35" s="66"/>
      <c r="M35" s="517"/>
      <c r="N35" s="217"/>
      <c r="O35" s="140"/>
      <c r="P35" s="140"/>
      <c r="Q35" s="1"/>
    </row>
    <row r="36" spans="1:17" ht="15.95" customHeight="1">
      <c r="A36" s="533"/>
      <c r="C36" s="518"/>
      <c r="D36" s="3"/>
      <c r="E36" s="3"/>
      <c r="F36" s="495"/>
      <c r="G36" s="301"/>
      <c r="H36" s="495"/>
      <c r="I36" s="497"/>
      <c r="J36" s="507"/>
      <c r="K36" s="499"/>
      <c r="M36" s="116"/>
      <c r="N36" s="116"/>
      <c r="O36" s="116"/>
      <c r="P36" s="116"/>
      <c r="Q36" s="1"/>
    </row>
    <row r="37" spans="1:17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30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30" customHeight="1">
      <c r="A39" s="68" t="s">
        <v>203</v>
      </c>
      <c r="C39" s="500" t="s">
        <v>284</v>
      </c>
      <c r="D39" s="501"/>
      <c r="E39" s="142"/>
      <c r="F39" s="536" t="s">
        <v>305</v>
      </c>
      <c r="G39" s="536"/>
      <c r="H39" s="536"/>
      <c r="I39" s="536"/>
      <c r="J39" s="500"/>
      <c r="K39" s="143"/>
      <c r="L39" s="500" t="s">
        <v>7</v>
      </c>
      <c r="M39" s="501"/>
      <c r="N39" s="500" t="s">
        <v>306</v>
      </c>
      <c r="O39" s="525"/>
      <c r="P39" s="525"/>
      <c r="Q39" s="526"/>
    </row>
    <row r="40" spans="1:17" ht="30" customHeight="1">
      <c r="A40" s="138"/>
      <c r="C40" s="537" t="s">
        <v>287</v>
      </c>
      <c r="D40" s="538"/>
      <c r="E40" s="144"/>
      <c r="F40" s="527" t="str">
        <f>IF(A40="","",VLOOKUP(A40,選手名!$A$2:$J$201,2))</f>
        <v/>
      </c>
      <c r="G40" s="527"/>
      <c r="H40" s="527"/>
      <c r="I40" s="146"/>
      <c r="J40" s="145" t="str">
        <f>IF(A40="","",VLOOKUP(A40,選手名!$A$2:$J$201,3))</f>
        <v/>
      </c>
      <c r="K40" s="147"/>
      <c r="L40" s="503" t="str">
        <f>IF(A40="","",VLOOKUP(A40,選手名!$A$2:$J$201,8))</f>
        <v/>
      </c>
      <c r="M40" s="504"/>
      <c r="N40" s="519" t="str">
        <f>IF(A40="","",VLOOKUP(A40,選手名!$A$2:$J$201,7))</f>
        <v/>
      </c>
      <c r="O40" s="520"/>
      <c r="P40" s="520"/>
      <c r="Q40" s="521"/>
    </row>
    <row r="41" spans="1:17" ht="30" customHeight="1">
      <c r="A41" s="138"/>
      <c r="C41" s="513" t="s">
        <v>280</v>
      </c>
      <c r="D41" s="514"/>
      <c r="E41" s="149"/>
      <c r="F41" s="523" t="str">
        <f>IF(A41="","",VLOOKUP(A41,選手名!$A$2:$J$201,2))</f>
        <v/>
      </c>
      <c r="G41" s="523"/>
      <c r="H41" s="523"/>
      <c r="I41" s="151"/>
      <c r="J41" s="148" t="str">
        <f>IF(A41="","",VLOOKUP(A41,選手名!$A$2:$J$201,3))</f>
        <v/>
      </c>
      <c r="K41" s="152"/>
      <c r="L41" s="522" t="str">
        <f>IF(A41="","",VLOOKUP(A41,選手名!$A$2:$J$201,8))</f>
        <v/>
      </c>
      <c r="M41" s="524"/>
      <c r="N41" s="522" t="str">
        <f>IF(A41="","",VLOOKUP(A41,選手名!$A$2:$J$201,7))</f>
        <v/>
      </c>
      <c r="O41" s="523"/>
      <c r="P41" s="523"/>
      <c r="Q41" s="524"/>
    </row>
    <row r="42" spans="1:17" ht="30" customHeight="1">
      <c r="A42" s="138"/>
      <c r="C42" s="513" t="s">
        <v>307</v>
      </c>
      <c r="D42" s="514"/>
      <c r="E42" s="149"/>
      <c r="F42" s="523" t="str">
        <f>IF(A42="","",VLOOKUP(A42,選手名!$A$2:$J$201,2))</f>
        <v/>
      </c>
      <c r="G42" s="523"/>
      <c r="H42" s="523"/>
      <c r="I42" s="151"/>
      <c r="J42" s="148" t="str">
        <f>IF(A42="","",VLOOKUP(A42,選手名!$A$2:$J$201,3))</f>
        <v/>
      </c>
      <c r="K42" s="152"/>
      <c r="L42" s="522" t="str">
        <f>IF(A42="","",VLOOKUP(A42,選手名!$A$2:$J$201,8))</f>
        <v/>
      </c>
      <c r="M42" s="524"/>
      <c r="N42" s="522" t="str">
        <f>IF(A42="","",VLOOKUP(A42,選手名!$A$2:$J$201,7))</f>
        <v/>
      </c>
      <c r="O42" s="523"/>
      <c r="P42" s="523"/>
      <c r="Q42" s="524"/>
    </row>
    <row r="43" spans="1:17" ht="30" customHeight="1">
      <c r="A43" s="138"/>
      <c r="C43" s="511" t="s">
        <v>307</v>
      </c>
      <c r="D43" s="512"/>
      <c r="E43" s="153"/>
      <c r="F43" s="502" t="str">
        <f>IF(A43="","",VLOOKUP(A43,選手名!$A$2:$J$201,2))</f>
        <v/>
      </c>
      <c r="G43" s="502"/>
      <c r="H43" s="502"/>
      <c r="I43" s="66"/>
      <c r="J43" s="154" t="str">
        <f>IF(A43="","",VLOOKUP(A43,選手名!$A$2:$J$201,3))</f>
        <v/>
      </c>
      <c r="K43" s="155"/>
      <c r="L43" s="493" t="str">
        <f>IF(A43="","",VLOOKUP(A43,選手名!$A$2:$J$201,8))</f>
        <v/>
      </c>
      <c r="M43" s="494"/>
      <c r="N43" s="493" t="str">
        <f>IF(A43="","",VLOOKUP(A43,選手名!$A$2:$J$201,7))</f>
        <v/>
      </c>
      <c r="O43" s="502"/>
      <c r="P43" s="502"/>
      <c r="Q43" s="494"/>
    </row>
    <row r="44" spans="1:17">
      <c r="J44" s="156"/>
      <c r="K44" s="156"/>
    </row>
    <row r="47" spans="1:17"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</row>
  </sheetData>
  <mergeCells count="150">
    <mergeCell ref="F4:H4"/>
    <mergeCell ref="F29:F30"/>
    <mergeCell ref="I29:I30"/>
    <mergeCell ref="F25:F26"/>
    <mergeCell ref="I25:I26"/>
    <mergeCell ref="F27:F28"/>
    <mergeCell ref="F21:F22"/>
    <mergeCell ref="I21:I22"/>
    <mergeCell ref="F17:F18"/>
    <mergeCell ref="I17:I18"/>
    <mergeCell ref="H13:H14"/>
    <mergeCell ref="I11:I12"/>
    <mergeCell ref="I23:I24"/>
    <mergeCell ref="F13:F14"/>
    <mergeCell ref="I13:I14"/>
    <mergeCell ref="H15:H16"/>
    <mergeCell ref="C39:D39"/>
    <mergeCell ref="F39:J39"/>
    <mergeCell ref="C40:D40"/>
    <mergeCell ref="K27:K28"/>
    <mergeCell ref="L42:M42"/>
    <mergeCell ref="C42:D42"/>
    <mergeCell ref="F42:H42"/>
    <mergeCell ref="K31:K32"/>
    <mergeCell ref="H29:H30"/>
    <mergeCell ref="J29:J30"/>
    <mergeCell ref="A29:A30"/>
    <mergeCell ref="A31:A32"/>
    <mergeCell ref="A33:A34"/>
    <mergeCell ref="K17:K18"/>
    <mergeCell ref="F19:F20"/>
    <mergeCell ref="I19:I20"/>
    <mergeCell ref="K19:K20"/>
    <mergeCell ref="J17:J18"/>
    <mergeCell ref="J19:J20"/>
    <mergeCell ref="H17:H18"/>
    <mergeCell ref="H19:H20"/>
    <mergeCell ref="F33:F34"/>
    <mergeCell ref="I33:I34"/>
    <mergeCell ref="K33:K34"/>
    <mergeCell ref="K21:K22"/>
    <mergeCell ref="F23:F24"/>
    <mergeCell ref="K29:K30"/>
    <mergeCell ref="K23:K24"/>
    <mergeCell ref="A35:A36"/>
    <mergeCell ref="K5:K6"/>
    <mergeCell ref="F7:F8"/>
    <mergeCell ref="I7:I8"/>
    <mergeCell ref="K7:K8"/>
    <mergeCell ref="H5:H6"/>
    <mergeCell ref="H7:H8"/>
    <mergeCell ref="A17:A18"/>
    <mergeCell ref="A19:A20"/>
    <mergeCell ref="A21:A22"/>
    <mergeCell ref="A23:A24"/>
    <mergeCell ref="A25:A26"/>
    <mergeCell ref="A27:A28"/>
    <mergeCell ref="A7:A8"/>
    <mergeCell ref="A9:A10"/>
    <mergeCell ref="A11:A12"/>
    <mergeCell ref="A5:A6"/>
    <mergeCell ref="A13:A14"/>
    <mergeCell ref="A15:A16"/>
    <mergeCell ref="F5:F6"/>
    <mergeCell ref="I5:I6"/>
    <mergeCell ref="K13:K14"/>
    <mergeCell ref="F15:F16"/>
    <mergeCell ref="I15:I16"/>
    <mergeCell ref="C1:Q1"/>
    <mergeCell ref="C3:Q3"/>
    <mergeCell ref="J5:J6"/>
    <mergeCell ref="J7:J8"/>
    <mergeCell ref="J9:J10"/>
    <mergeCell ref="J11:J12"/>
    <mergeCell ref="O9:O16"/>
    <mergeCell ref="P13:P28"/>
    <mergeCell ref="C21:C22"/>
    <mergeCell ref="C23:C24"/>
    <mergeCell ref="C25:C26"/>
    <mergeCell ref="C27:C28"/>
    <mergeCell ref="J25:J26"/>
    <mergeCell ref="O25:O32"/>
    <mergeCell ref="M26:M27"/>
    <mergeCell ref="H27:H28"/>
    <mergeCell ref="J27:J28"/>
    <mergeCell ref="C29:C30"/>
    <mergeCell ref="C31:C32"/>
    <mergeCell ref="H21:H22"/>
    <mergeCell ref="J21:J22"/>
    <mergeCell ref="K25:K26"/>
    <mergeCell ref="I31:I32"/>
    <mergeCell ref="I27:I28"/>
    <mergeCell ref="J13:J14"/>
    <mergeCell ref="M6:M7"/>
    <mergeCell ref="M10:M11"/>
    <mergeCell ref="M14:M15"/>
    <mergeCell ref="C13:C14"/>
    <mergeCell ref="C15:C16"/>
    <mergeCell ref="C5:C6"/>
    <mergeCell ref="C7:C8"/>
    <mergeCell ref="N7:N10"/>
    <mergeCell ref="N15:N18"/>
    <mergeCell ref="F9:F10"/>
    <mergeCell ref="I9:I10"/>
    <mergeCell ref="K9:K10"/>
    <mergeCell ref="F11:F12"/>
    <mergeCell ref="C9:C10"/>
    <mergeCell ref="C11:C12"/>
    <mergeCell ref="M18:M19"/>
    <mergeCell ref="C17:C18"/>
    <mergeCell ref="C19:C20"/>
    <mergeCell ref="K11:K12"/>
    <mergeCell ref="H9:H10"/>
    <mergeCell ref="H11:H12"/>
    <mergeCell ref="K15:K16"/>
    <mergeCell ref="J15:J16"/>
    <mergeCell ref="N23:N26"/>
    <mergeCell ref="H25:H26"/>
    <mergeCell ref="M30:M31"/>
    <mergeCell ref="H31:H32"/>
    <mergeCell ref="C43:D43"/>
    <mergeCell ref="C41:D41"/>
    <mergeCell ref="F31:F32"/>
    <mergeCell ref="N31:N34"/>
    <mergeCell ref="H33:H34"/>
    <mergeCell ref="J33:J34"/>
    <mergeCell ref="M34:M35"/>
    <mergeCell ref="H35:H36"/>
    <mergeCell ref="J35:J36"/>
    <mergeCell ref="C33:C34"/>
    <mergeCell ref="C35:C36"/>
    <mergeCell ref="N40:Q40"/>
    <mergeCell ref="N41:Q41"/>
    <mergeCell ref="N42:Q42"/>
    <mergeCell ref="N43:Q43"/>
    <mergeCell ref="N39:Q39"/>
    <mergeCell ref="J31:J32"/>
    <mergeCell ref="L41:M41"/>
    <mergeCell ref="F40:H40"/>
    <mergeCell ref="F41:H41"/>
    <mergeCell ref="L43:M43"/>
    <mergeCell ref="F35:F36"/>
    <mergeCell ref="I35:I36"/>
    <mergeCell ref="K35:K36"/>
    <mergeCell ref="L39:M39"/>
    <mergeCell ref="F43:H43"/>
    <mergeCell ref="L40:M40"/>
    <mergeCell ref="M22:M23"/>
    <mergeCell ref="H23:H24"/>
    <mergeCell ref="J23:J24"/>
  </mergeCells>
  <phoneticPr fontId="2"/>
  <pageMargins left="0.59055118110236227" right="0" top="0.35433070866141736" bottom="0" header="0" footer="0"/>
  <pageSetup paperSize="9" orientation="portrait" horizontalDpi="4294967293" verticalDpi="96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/>
  <dimension ref="A1:Q47"/>
  <sheetViews>
    <sheetView showGridLines="0" view="pageBreakPreview" topLeftCell="A16" zoomScaleNormal="100" zoomScaleSheetLayoutView="100" workbookViewId="0">
      <selection activeCell="A35" sqref="A35:A36"/>
    </sheetView>
  </sheetViews>
  <sheetFormatPr defaultRowHeight="13.5"/>
  <cols>
    <col min="1" max="1" width="3.625" customWidth="1"/>
    <col min="2" max="2" width="6.625" customWidth="1"/>
    <col min="3" max="3" width="5.625" customWidth="1"/>
    <col min="4" max="4" width="2.625" customWidth="1"/>
    <col min="5" max="5" width="2.125" customWidth="1"/>
    <col min="6" max="6" width="8.625" customWidth="1"/>
    <col min="7" max="7" width="1.625" customWidth="1"/>
    <col min="8" max="8" width="8.625" customWidth="1"/>
    <col min="9" max="9" width="5.625" customWidth="1"/>
    <col min="10" max="10" width="17.625" customWidth="1"/>
    <col min="11" max="11" width="2.125" customWidth="1"/>
    <col min="12" max="12" width="2.625" customWidth="1"/>
    <col min="13" max="17" width="6.625" customWidth="1"/>
    <col min="20" max="21" width="3.375" customWidth="1"/>
    <col min="22" max="22" width="3.125" customWidth="1"/>
    <col min="23" max="23" width="3.25" customWidth="1"/>
  </cols>
  <sheetData>
    <row r="1" spans="1:17" ht="33" customHeight="1">
      <c r="C1" s="529" t="s">
        <v>308</v>
      </c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</row>
    <row r="2" spans="1:17" ht="5.25" customHeight="1"/>
    <row r="3" spans="1:17" ht="24" customHeight="1">
      <c r="C3" s="388" t="s">
        <v>309</v>
      </c>
      <c r="D3" s="388"/>
      <c r="E3" s="388"/>
      <c r="F3" s="388"/>
      <c r="G3" s="388"/>
      <c r="H3" s="530"/>
      <c r="I3" s="530"/>
      <c r="J3" s="530"/>
      <c r="K3" s="530"/>
      <c r="L3" s="530"/>
      <c r="M3" s="530"/>
      <c r="N3" s="530"/>
      <c r="O3" s="530"/>
      <c r="P3" s="530"/>
      <c r="Q3" s="530"/>
    </row>
    <row r="4" spans="1:17" ht="18" customHeight="1">
      <c r="A4" s="68" t="s">
        <v>203</v>
      </c>
      <c r="C4" s="1"/>
      <c r="D4" s="1"/>
      <c r="E4" s="1"/>
      <c r="F4" s="539" t="s">
        <v>301</v>
      </c>
      <c r="G4" s="539"/>
      <c r="H4" s="530"/>
      <c r="I4" s="108"/>
      <c r="J4" s="108" t="s">
        <v>302</v>
      </c>
      <c r="K4" s="108"/>
      <c r="L4" s="108"/>
      <c r="M4" s="1"/>
      <c r="N4" s="1"/>
      <c r="O4" s="1"/>
      <c r="P4" s="1"/>
      <c r="Q4" s="1"/>
    </row>
    <row r="5" spans="1:17" ht="15.95" customHeight="1">
      <c r="A5" s="532">
        <v>30</v>
      </c>
      <c r="C5" s="518">
        <v>1</v>
      </c>
      <c r="D5" s="3"/>
      <c r="E5" s="3"/>
      <c r="F5" s="495" t="str">
        <f>IF(A5="","",VLOOKUP(A5,選手名!$A$2:$J$201,2))</f>
        <v>安岡</v>
      </c>
      <c r="G5" s="302"/>
      <c r="H5" s="495" t="str">
        <f>IF(A5="","",VLOOKUP(A5,選手名!$A$2:$J$201,3))</f>
        <v>風琥</v>
      </c>
      <c r="I5" s="496" t="s">
        <v>303</v>
      </c>
      <c r="J5" s="507" t="str">
        <f>IF(A5="","",VLOOKUP(A5,選手名!$A$2:$J$201,7))</f>
        <v>飛龍高校</v>
      </c>
      <c r="K5" s="498" t="s">
        <v>304</v>
      </c>
      <c r="L5" s="66"/>
      <c r="M5" s="137"/>
      <c r="N5" s="1"/>
      <c r="O5" s="1"/>
      <c r="P5" s="1"/>
      <c r="Q5" s="1"/>
    </row>
    <row r="6" spans="1:17" ht="15.95" customHeight="1">
      <c r="A6" s="533"/>
      <c r="C6" s="518"/>
      <c r="D6" s="3"/>
      <c r="E6" s="3"/>
      <c r="F6" s="495"/>
      <c r="G6" s="301"/>
      <c r="H6" s="495"/>
      <c r="I6" s="497"/>
      <c r="J6" s="507"/>
      <c r="K6" s="499"/>
      <c r="M6" s="516"/>
      <c r="N6" s="216"/>
      <c r="O6" s="140"/>
      <c r="P6" s="140"/>
      <c r="Q6" s="1"/>
    </row>
    <row r="7" spans="1:17" ht="15.95" customHeight="1">
      <c r="A7" s="532"/>
      <c r="C7" s="518">
        <v>2</v>
      </c>
      <c r="D7" s="3"/>
      <c r="E7" s="3"/>
      <c r="F7" s="495" t="str">
        <f>IF(A7="","",VLOOKUP(A7,選手名!$A$2:$J$201,2))</f>
        <v/>
      </c>
      <c r="G7" s="302"/>
      <c r="H7" s="495" t="str">
        <f>IF(A7="","",VLOOKUP(A7,選手名!$A$2:$J$201,3))</f>
        <v/>
      </c>
      <c r="I7" s="496" t="s">
        <v>303</v>
      </c>
      <c r="J7" s="507" t="str">
        <f>IF(A7="","",VLOOKUP(A7,選手名!$A$2:$J$201,7))</f>
        <v/>
      </c>
      <c r="K7" s="498" t="s">
        <v>304</v>
      </c>
      <c r="L7" s="66"/>
      <c r="M7" s="517"/>
      <c r="N7" s="505"/>
      <c r="O7" s="140"/>
      <c r="P7" s="140"/>
      <c r="Q7" s="1"/>
    </row>
    <row r="8" spans="1:17" ht="15.95" customHeight="1">
      <c r="A8" s="533"/>
      <c r="C8" s="518"/>
      <c r="D8" s="3"/>
      <c r="E8" s="3"/>
      <c r="F8" s="495"/>
      <c r="G8" s="301"/>
      <c r="H8" s="495"/>
      <c r="I8" s="497"/>
      <c r="J8" s="507"/>
      <c r="K8" s="499"/>
      <c r="M8" s="140"/>
      <c r="N8" s="508"/>
      <c r="O8" s="215"/>
      <c r="P8" s="140"/>
      <c r="Q8" s="1"/>
    </row>
    <row r="9" spans="1:17" ht="15.95" customHeight="1">
      <c r="A9" s="532">
        <v>85</v>
      </c>
      <c r="C9" s="518">
        <v>3</v>
      </c>
      <c r="D9" s="3"/>
      <c r="E9" s="3"/>
      <c r="F9" s="495" t="str">
        <f>IF(A9="","",VLOOKUP(A9,選手名!$A$2:$J$201,2))</f>
        <v>近藤</v>
      </c>
      <c r="G9" s="302"/>
      <c r="H9" s="495" t="str">
        <f>IF(A9="","",VLOOKUP(A9,選手名!$A$2:$J$201,3))</f>
        <v>岳大</v>
      </c>
      <c r="I9" s="496" t="s">
        <v>303</v>
      </c>
      <c r="J9" s="507" t="str">
        <f>IF(A9="","",VLOOKUP(A9,選手名!$A$2:$J$201,7))</f>
        <v>郡上北高校</v>
      </c>
      <c r="K9" s="498" t="s">
        <v>304</v>
      </c>
      <c r="L9" s="66"/>
      <c r="M9" s="200"/>
      <c r="N9" s="508"/>
      <c r="O9" s="505"/>
      <c r="P9" s="197"/>
      <c r="Q9" s="1"/>
    </row>
    <row r="10" spans="1:17" ht="15.95" customHeight="1">
      <c r="A10" s="533"/>
      <c r="C10" s="518"/>
      <c r="D10" s="3"/>
      <c r="E10" s="3"/>
      <c r="F10" s="495"/>
      <c r="G10" s="301"/>
      <c r="H10" s="495"/>
      <c r="I10" s="497"/>
      <c r="J10" s="507"/>
      <c r="K10" s="499"/>
      <c r="M10" s="505"/>
      <c r="N10" s="506"/>
      <c r="O10" s="508"/>
      <c r="P10" s="197"/>
      <c r="Q10" s="1"/>
    </row>
    <row r="11" spans="1:17" ht="15.95" customHeight="1">
      <c r="A11" s="532">
        <v>76</v>
      </c>
      <c r="C11" s="518">
        <v>4</v>
      </c>
      <c r="D11" s="3"/>
      <c r="E11" s="3"/>
      <c r="F11" s="495" t="str">
        <f>IF(A11="","",VLOOKUP(A11,選手名!$A$2:$J$201,2))</f>
        <v>藤原</v>
      </c>
      <c r="G11" s="302"/>
      <c r="H11" s="495" t="str">
        <f>IF(A11="","",VLOOKUP(A11,選手名!$A$2:$J$201,3))</f>
        <v>けん</v>
      </c>
      <c r="I11" s="496" t="s">
        <v>303</v>
      </c>
      <c r="J11" s="507" t="str">
        <f>IF(A11="","",VLOOKUP(A11,選手名!$A$2:$J$201,7))</f>
        <v>大垣日大高校</v>
      </c>
      <c r="K11" s="498" t="s">
        <v>304</v>
      </c>
      <c r="L11" s="66"/>
      <c r="M11" s="506"/>
      <c r="N11" s="3"/>
      <c r="O11" s="508"/>
      <c r="P11" s="197"/>
      <c r="Q11" s="1"/>
    </row>
    <row r="12" spans="1:17" ht="15.95" customHeight="1">
      <c r="A12" s="533"/>
      <c r="C12" s="518"/>
      <c r="D12" s="3"/>
      <c r="E12" s="3"/>
      <c r="F12" s="495"/>
      <c r="G12" s="301"/>
      <c r="H12" s="495"/>
      <c r="I12" s="497"/>
      <c r="J12" s="507"/>
      <c r="K12" s="499"/>
      <c r="M12" s="140"/>
      <c r="N12" s="140"/>
      <c r="O12" s="508"/>
      <c r="P12" s="215"/>
      <c r="Q12" s="1"/>
    </row>
    <row r="13" spans="1:17" ht="15.95" customHeight="1">
      <c r="A13" s="532">
        <v>54</v>
      </c>
      <c r="C13" s="518">
        <v>5</v>
      </c>
      <c r="D13" s="3"/>
      <c r="E13" s="3"/>
      <c r="F13" s="495" t="str">
        <f>IF(A13="","",VLOOKUP(A13,選手名!$A$2:$J$201,2))</f>
        <v>福里</v>
      </c>
      <c r="G13" s="302"/>
      <c r="H13" s="495" t="str">
        <f>IF(A13="","",VLOOKUP(A13,選手名!$A$2:$J$201,3))</f>
        <v>豪志</v>
      </c>
      <c r="I13" s="496" t="s">
        <v>303</v>
      </c>
      <c r="J13" s="507" t="str">
        <f>IF(A13="","",VLOOKUP(A13,選手名!$A$2:$J$201,7))</f>
        <v>静岡商業高校</v>
      </c>
      <c r="K13" s="498" t="s">
        <v>304</v>
      </c>
      <c r="L13" s="66"/>
      <c r="M13" s="200"/>
      <c r="N13" s="140"/>
      <c r="O13" s="508"/>
      <c r="P13" s="505"/>
      <c r="Q13" s="18"/>
    </row>
    <row r="14" spans="1:17" ht="15.95" customHeight="1">
      <c r="A14" s="533"/>
      <c r="C14" s="518"/>
      <c r="D14" s="3"/>
      <c r="E14" s="3"/>
      <c r="F14" s="495"/>
      <c r="G14" s="301"/>
      <c r="H14" s="495"/>
      <c r="I14" s="497"/>
      <c r="J14" s="507"/>
      <c r="K14" s="499"/>
      <c r="M14" s="396"/>
      <c r="N14" s="215"/>
      <c r="O14" s="508"/>
      <c r="P14" s="508"/>
      <c r="Q14" s="18"/>
    </row>
    <row r="15" spans="1:17" ht="15.95" customHeight="1">
      <c r="A15" s="532">
        <v>82</v>
      </c>
      <c r="C15" s="518">
        <v>6</v>
      </c>
      <c r="D15" s="3"/>
      <c r="E15" s="3"/>
      <c r="F15" s="495" t="str">
        <f>IF(A15="","",VLOOKUP(A15,選手名!$A$2:$J$201,2))</f>
        <v>岡田</v>
      </c>
      <c r="G15" s="302"/>
      <c r="H15" s="495" t="str">
        <f>IF(A15="","",VLOOKUP(A15,選手名!$A$2:$J$201,3))</f>
        <v>愛翔</v>
      </c>
      <c r="I15" s="496" t="s">
        <v>303</v>
      </c>
      <c r="J15" s="507" t="str">
        <f>IF(A15="","",VLOOKUP(A15,選手名!$A$2:$J$201,7))</f>
        <v>郡上北高校</v>
      </c>
      <c r="K15" s="498" t="s">
        <v>304</v>
      </c>
      <c r="L15" s="66"/>
      <c r="M15" s="506"/>
      <c r="N15" s="505"/>
      <c r="O15" s="508"/>
      <c r="P15" s="508"/>
      <c r="Q15" s="18"/>
    </row>
    <row r="16" spans="1:17" ht="15.95" customHeight="1">
      <c r="A16" s="533"/>
      <c r="C16" s="518"/>
      <c r="D16" s="3"/>
      <c r="E16" s="3"/>
      <c r="F16" s="495"/>
      <c r="G16" s="301"/>
      <c r="H16" s="495"/>
      <c r="I16" s="497"/>
      <c r="J16" s="507"/>
      <c r="K16" s="499"/>
      <c r="M16" s="140"/>
      <c r="N16" s="508"/>
      <c r="O16" s="506"/>
      <c r="P16" s="508"/>
      <c r="Q16" s="18"/>
    </row>
    <row r="17" spans="1:17" ht="15.95" customHeight="1">
      <c r="A17" s="532">
        <v>67</v>
      </c>
      <c r="C17" s="518">
        <v>7</v>
      </c>
      <c r="D17" s="3"/>
      <c r="E17" s="3"/>
      <c r="F17" s="495" t="str">
        <f>IF(A17="","",VLOOKUP(A17,選手名!$A$2:$J$201,2))</f>
        <v>清水</v>
      </c>
      <c r="G17" s="302"/>
      <c r="H17" s="495" t="str">
        <f>IF(A17="","",VLOOKUP(A17,選手名!$A$2:$J$201,3))</f>
        <v>羽琉</v>
      </c>
      <c r="I17" s="496" t="s">
        <v>303</v>
      </c>
      <c r="J17" s="507" t="str">
        <f>IF(A17="","",VLOOKUP(A17,選手名!$A$2:$J$201,7))</f>
        <v>岐阜農林高校</v>
      </c>
      <c r="K17" s="498" t="s">
        <v>304</v>
      </c>
      <c r="L17" s="66"/>
      <c r="M17" s="200"/>
      <c r="N17" s="508"/>
      <c r="O17" s="140"/>
      <c r="P17" s="508"/>
      <c r="Q17" s="18"/>
    </row>
    <row r="18" spans="1:17" ht="15.95" customHeight="1">
      <c r="A18" s="533"/>
      <c r="C18" s="518"/>
      <c r="D18" s="3"/>
      <c r="E18" s="3"/>
      <c r="F18" s="495"/>
      <c r="G18" s="301"/>
      <c r="H18" s="495"/>
      <c r="I18" s="497"/>
      <c r="J18" s="507"/>
      <c r="K18" s="499"/>
      <c r="M18" s="505"/>
      <c r="N18" s="506"/>
      <c r="O18" s="140"/>
      <c r="P18" s="508"/>
      <c r="Q18" s="18"/>
    </row>
    <row r="19" spans="1:17" ht="15.95" customHeight="1">
      <c r="A19" s="532">
        <v>21</v>
      </c>
      <c r="C19" s="518">
        <v>8</v>
      </c>
      <c r="D19" s="3"/>
      <c r="E19" s="3"/>
      <c r="F19" s="495" t="str">
        <f>IF(A19="","",VLOOKUP(A19,選手名!$A$2:$J$201,2))</f>
        <v>加藤</v>
      </c>
      <c r="G19" s="302"/>
      <c r="H19" s="495" t="str">
        <f>IF(A19="","",VLOOKUP(A19,選手名!$A$2:$J$201,3))</f>
        <v>綾真</v>
      </c>
      <c r="I19" s="496" t="s">
        <v>303</v>
      </c>
      <c r="J19" s="507" t="str">
        <f>IF(A19="","",VLOOKUP(A19,選手名!$A$2:$J$201,7))</f>
        <v>愛工大名電高校</v>
      </c>
      <c r="K19" s="498" t="s">
        <v>304</v>
      </c>
      <c r="M19" s="506"/>
      <c r="N19" s="140"/>
      <c r="O19" s="140"/>
      <c r="P19" s="508"/>
      <c r="Q19" s="18"/>
    </row>
    <row r="20" spans="1:17" ht="15.95" customHeight="1">
      <c r="A20" s="533"/>
      <c r="C20" s="518"/>
      <c r="D20" s="3"/>
      <c r="E20" s="3"/>
      <c r="F20" s="495"/>
      <c r="G20" s="301"/>
      <c r="H20" s="495"/>
      <c r="I20" s="497"/>
      <c r="J20" s="507"/>
      <c r="K20" s="499"/>
      <c r="L20" s="139"/>
      <c r="M20" s="140"/>
      <c r="N20" s="140"/>
      <c r="O20" s="140"/>
      <c r="P20" s="508"/>
      <c r="Q20" s="212"/>
    </row>
    <row r="21" spans="1:17" ht="15.95" customHeight="1">
      <c r="A21" s="532">
        <v>65</v>
      </c>
      <c r="C21" s="518">
        <v>9</v>
      </c>
      <c r="D21" s="3"/>
      <c r="E21" s="3"/>
      <c r="F21" s="495" t="str">
        <f>IF(A21="","",VLOOKUP(A21,選手名!$A$2:$J$201,2))</f>
        <v>田島</v>
      </c>
      <c r="G21" s="302"/>
      <c r="H21" s="495" t="str">
        <f>IF(A21="","",VLOOKUP(A21,選手名!$A$2:$J$201,3))</f>
        <v>千照</v>
      </c>
      <c r="I21" s="496" t="s">
        <v>303</v>
      </c>
      <c r="J21" s="507" t="str">
        <f>IF(A21="","",VLOOKUP(A21,選手名!$A$2:$J$201,7))</f>
        <v>岐阜農林高校</v>
      </c>
      <c r="K21" s="498" t="s">
        <v>304</v>
      </c>
      <c r="M21" s="140"/>
      <c r="N21" s="140"/>
      <c r="O21" s="140"/>
      <c r="P21" s="508"/>
      <c r="Q21" s="1"/>
    </row>
    <row r="22" spans="1:17" ht="15.95" customHeight="1">
      <c r="A22" s="533"/>
      <c r="C22" s="518"/>
      <c r="D22" s="3"/>
      <c r="E22" s="3"/>
      <c r="F22" s="495"/>
      <c r="G22" s="301"/>
      <c r="H22" s="495"/>
      <c r="I22" s="497"/>
      <c r="J22" s="507"/>
      <c r="K22" s="499"/>
      <c r="L22" s="139"/>
      <c r="M22" s="505"/>
      <c r="N22" s="141"/>
      <c r="O22" s="140"/>
      <c r="P22" s="508"/>
      <c r="Q22" s="1"/>
    </row>
    <row r="23" spans="1:17" ht="15.95" customHeight="1">
      <c r="A23" s="532"/>
      <c r="C23" s="518">
        <v>10</v>
      </c>
      <c r="D23" s="3"/>
      <c r="E23" s="3"/>
      <c r="F23" s="495" t="str">
        <f>IF(A23="","",VLOOKUP(A23,選手名!$A$2:$J$201,2))</f>
        <v/>
      </c>
      <c r="G23" s="302"/>
      <c r="H23" s="495" t="str">
        <f>IF(A23="","",VLOOKUP(A23,選手名!$A$2:$J$201,3))</f>
        <v/>
      </c>
      <c r="I23" s="496" t="s">
        <v>303</v>
      </c>
      <c r="J23" s="507" t="str">
        <f>IF(A23="","",VLOOKUP(A23,選手名!$A$2:$J$201,7))</f>
        <v/>
      </c>
      <c r="K23" s="498" t="s">
        <v>304</v>
      </c>
      <c r="L23" s="66"/>
      <c r="M23" s="506"/>
      <c r="N23" s="505"/>
      <c r="O23" s="140"/>
      <c r="P23" s="508"/>
      <c r="Q23" s="1"/>
    </row>
    <row r="24" spans="1:17" ht="15.95" customHeight="1">
      <c r="A24" s="533"/>
      <c r="C24" s="518"/>
      <c r="D24" s="3"/>
      <c r="E24" s="3"/>
      <c r="F24" s="495"/>
      <c r="G24" s="301"/>
      <c r="H24" s="495"/>
      <c r="I24" s="497"/>
      <c r="J24" s="507"/>
      <c r="K24" s="499"/>
      <c r="M24" s="3"/>
      <c r="N24" s="508"/>
      <c r="O24" s="141"/>
      <c r="P24" s="508"/>
      <c r="Q24" s="1"/>
    </row>
    <row r="25" spans="1:17" ht="15.95" customHeight="1">
      <c r="A25" s="532">
        <v>39</v>
      </c>
      <c r="C25" s="518">
        <v>11</v>
      </c>
      <c r="D25" s="3"/>
      <c r="E25" s="3"/>
      <c r="F25" s="495" t="str">
        <f>IF(A25="","",VLOOKUP(A25,選手名!$A$2:$J$201,2))</f>
        <v>山田</v>
      </c>
      <c r="G25" s="302"/>
      <c r="H25" s="495" t="str">
        <f>IF(A25="","",VLOOKUP(A25,選手名!$A$2:$J$201,3))</f>
        <v>廉心</v>
      </c>
      <c r="I25" s="496" t="s">
        <v>303</v>
      </c>
      <c r="J25" s="507" t="str">
        <f>IF(A25="","",VLOOKUP(A25,選手名!$A$2:$J$201,7))</f>
        <v>富士宮北高校</v>
      </c>
      <c r="K25" s="498" t="s">
        <v>304</v>
      </c>
      <c r="L25" s="66"/>
      <c r="M25" s="141"/>
      <c r="N25" s="508"/>
      <c r="O25" s="505"/>
      <c r="P25" s="508"/>
      <c r="Q25" s="1"/>
    </row>
    <row r="26" spans="1:17" ht="15.95" customHeight="1">
      <c r="A26" s="533"/>
      <c r="C26" s="518"/>
      <c r="D26" s="3"/>
      <c r="E26" s="3"/>
      <c r="F26" s="495"/>
      <c r="G26" s="301"/>
      <c r="H26" s="495"/>
      <c r="I26" s="497"/>
      <c r="J26" s="507"/>
      <c r="K26" s="499"/>
      <c r="M26" s="508"/>
      <c r="N26" s="506"/>
      <c r="O26" s="508"/>
      <c r="P26" s="508"/>
      <c r="Q26" s="1"/>
    </row>
    <row r="27" spans="1:17" ht="15.95" customHeight="1">
      <c r="A27" s="532">
        <v>66</v>
      </c>
      <c r="C27" s="518">
        <v>12</v>
      </c>
      <c r="D27" s="3"/>
      <c r="E27" s="3"/>
      <c r="F27" s="495" t="str">
        <f>IF(A27="","",VLOOKUP(A27,選手名!$A$2:$J$201,2))</f>
        <v>黒木</v>
      </c>
      <c r="G27" s="302"/>
      <c r="H27" s="495" t="str">
        <f>IF(A27="","",VLOOKUP(A27,選手名!$A$2:$J$201,3))</f>
        <v>広陽</v>
      </c>
      <c r="I27" s="496" t="s">
        <v>303</v>
      </c>
      <c r="J27" s="507" t="str">
        <f>IF(A27="","",VLOOKUP(A27,選手名!$A$2:$J$201,7))</f>
        <v>岐阜農林高校</v>
      </c>
      <c r="K27" s="498" t="s">
        <v>304</v>
      </c>
      <c r="L27" s="66"/>
      <c r="M27" s="515"/>
      <c r="N27" s="217"/>
      <c r="O27" s="508"/>
      <c r="P27" s="508"/>
      <c r="Q27" s="1"/>
    </row>
    <row r="28" spans="1:17" ht="15.95" customHeight="1">
      <c r="A28" s="533"/>
      <c r="C28" s="518"/>
      <c r="D28" s="3"/>
      <c r="E28" s="3"/>
      <c r="F28" s="495"/>
      <c r="G28" s="301"/>
      <c r="H28" s="495"/>
      <c r="I28" s="497"/>
      <c r="J28" s="507"/>
      <c r="K28" s="499"/>
      <c r="M28" s="3"/>
      <c r="N28" s="140"/>
      <c r="O28" s="508"/>
      <c r="P28" s="506"/>
      <c r="Q28" s="1"/>
    </row>
    <row r="29" spans="1:17" ht="15.95" customHeight="1">
      <c r="A29" s="532">
        <v>77</v>
      </c>
      <c r="C29" s="518">
        <v>13</v>
      </c>
      <c r="D29" s="3"/>
      <c r="E29" s="3"/>
      <c r="F29" s="495" t="str">
        <f>IF(A29="","",VLOOKUP(A29,選手名!$A$2:$J$201,2))</f>
        <v>重綱</v>
      </c>
      <c r="G29" s="302"/>
      <c r="H29" s="495" t="str">
        <f>IF(A29="","",VLOOKUP(A29,選手名!$A$2:$J$201,3))</f>
        <v>千尋</v>
      </c>
      <c r="I29" s="496" t="s">
        <v>303</v>
      </c>
      <c r="J29" s="507" t="str">
        <f>IF(A29="","",VLOOKUP(A29,選手名!$A$2:$J$201,7))</f>
        <v>大垣日大高校</v>
      </c>
      <c r="K29" s="498" t="s">
        <v>304</v>
      </c>
      <c r="L29" s="66"/>
      <c r="M29" s="140"/>
      <c r="N29" s="140"/>
      <c r="O29" s="508"/>
      <c r="P29" s="218"/>
      <c r="Q29" s="1"/>
    </row>
    <row r="30" spans="1:17" ht="15.95" customHeight="1">
      <c r="A30" s="533"/>
      <c r="C30" s="518"/>
      <c r="D30" s="3"/>
      <c r="E30" s="3"/>
      <c r="F30" s="495"/>
      <c r="G30" s="301"/>
      <c r="H30" s="495"/>
      <c r="I30" s="497"/>
      <c r="J30" s="507"/>
      <c r="K30" s="499"/>
      <c r="M30" s="509"/>
      <c r="N30" s="140"/>
      <c r="O30" s="508"/>
      <c r="P30" s="197"/>
      <c r="Q30" s="1"/>
    </row>
    <row r="31" spans="1:17" ht="15.95" customHeight="1">
      <c r="A31" s="532">
        <v>74</v>
      </c>
      <c r="C31" s="518">
        <v>14</v>
      </c>
      <c r="D31" s="3"/>
      <c r="E31" s="3"/>
      <c r="F31" s="495" t="str">
        <f>IF(A31="","",VLOOKUP(A31,選手名!$A$2:$J$201,2))</f>
        <v>加藤</v>
      </c>
      <c r="G31" s="302"/>
      <c r="H31" s="495" t="str">
        <f>IF(A31="","",VLOOKUP(A31,選手名!$A$2:$J$201,3))</f>
        <v>暖仁</v>
      </c>
      <c r="I31" s="496" t="s">
        <v>303</v>
      </c>
      <c r="J31" s="507" t="str">
        <f>IF(A31="","",VLOOKUP(A31,選手名!$A$2:$J$201,7))</f>
        <v>市立岐阜商業高校</v>
      </c>
      <c r="K31" s="498" t="s">
        <v>304</v>
      </c>
      <c r="L31" s="66"/>
      <c r="M31" s="510"/>
      <c r="N31" s="505"/>
      <c r="O31" s="508"/>
      <c r="P31" s="197"/>
      <c r="Q31" s="1"/>
    </row>
    <row r="32" spans="1:17" ht="15.95" customHeight="1">
      <c r="A32" s="533"/>
      <c r="C32" s="518"/>
      <c r="D32" s="3"/>
      <c r="E32" s="3"/>
      <c r="F32" s="495"/>
      <c r="G32" s="301"/>
      <c r="H32" s="495"/>
      <c r="I32" s="497"/>
      <c r="J32" s="507"/>
      <c r="K32" s="499"/>
      <c r="M32" s="140"/>
      <c r="N32" s="508"/>
      <c r="O32" s="506"/>
      <c r="P32" s="197"/>
      <c r="Q32" s="1"/>
    </row>
    <row r="33" spans="1:17" ht="15.95" customHeight="1">
      <c r="A33" s="532"/>
      <c r="C33" s="518">
        <v>15</v>
      </c>
      <c r="D33" s="3"/>
      <c r="E33" s="3"/>
      <c r="F33" s="495" t="str">
        <f>IF(A33="","",VLOOKUP(A33,選手名!$A$2:$J$201,2))</f>
        <v/>
      </c>
      <c r="G33" s="302"/>
      <c r="H33" s="495" t="str">
        <f>IF(A33="","",VLOOKUP(A33,選手名!$A$2:$J$201,3))</f>
        <v/>
      </c>
      <c r="I33" s="496" t="s">
        <v>303</v>
      </c>
      <c r="J33" s="507" t="str">
        <f>IF(A33="","",VLOOKUP(A33,選手名!$A$2:$J$201,7))</f>
        <v/>
      </c>
      <c r="K33" s="498" t="s">
        <v>304</v>
      </c>
      <c r="L33" s="66"/>
      <c r="M33" s="141"/>
      <c r="N33" s="396"/>
      <c r="O33" s="217"/>
      <c r="P33" s="140"/>
      <c r="Q33" s="1"/>
    </row>
    <row r="34" spans="1:17" ht="15.95" customHeight="1">
      <c r="A34" s="533"/>
      <c r="C34" s="518"/>
      <c r="D34" s="3"/>
      <c r="E34" s="3"/>
      <c r="F34" s="495"/>
      <c r="G34" s="301"/>
      <c r="H34" s="495"/>
      <c r="I34" s="497"/>
      <c r="J34" s="507"/>
      <c r="K34" s="499"/>
      <c r="M34" s="516"/>
      <c r="N34" s="515"/>
      <c r="O34" s="197"/>
      <c r="P34" s="140"/>
      <c r="Q34" s="1"/>
    </row>
    <row r="35" spans="1:17" ht="15.95" customHeight="1">
      <c r="A35" s="532">
        <v>31</v>
      </c>
      <c r="C35" s="518">
        <v>16</v>
      </c>
      <c r="D35" s="3"/>
      <c r="E35" s="3"/>
      <c r="F35" s="495" t="str">
        <f>IF(A35="","",VLOOKUP(A35,選手名!$A$2:$J$201,2))</f>
        <v>山之内</v>
      </c>
      <c r="G35" s="302"/>
      <c r="H35" s="495" t="str">
        <f>IF(A35="","",VLOOKUP(A35,選手名!$A$2:$J$201,3))</f>
        <v>大徳</v>
      </c>
      <c r="I35" s="496" t="s">
        <v>303</v>
      </c>
      <c r="J35" s="507" t="str">
        <f>IF(A35="","",VLOOKUP(A35,選手名!$A$2:$J$201,7))</f>
        <v>飛龍高校</v>
      </c>
      <c r="K35" s="498" t="s">
        <v>304</v>
      </c>
      <c r="L35" s="66"/>
      <c r="M35" s="517"/>
      <c r="N35" s="217"/>
      <c r="O35" s="140"/>
      <c r="P35" s="140"/>
      <c r="Q35" s="1"/>
    </row>
    <row r="36" spans="1:17" ht="15.95" customHeight="1">
      <c r="A36" s="533"/>
      <c r="C36" s="518"/>
      <c r="D36" s="3"/>
      <c r="E36" s="3"/>
      <c r="F36" s="495"/>
      <c r="G36" s="301"/>
      <c r="H36" s="495"/>
      <c r="I36" s="497"/>
      <c r="J36" s="507"/>
      <c r="K36" s="499"/>
      <c r="M36" s="116"/>
      <c r="N36" s="116"/>
      <c r="O36" s="116"/>
      <c r="P36" s="116"/>
      <c r="Q36" s="1"/>
    </row>
    <row r="37" spans="1:17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30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30" customHeight="1">
      <c r="A39" s="68" t="s">
        <v>203</v>
      </c>
      <c r="C39" s="500" t="s">
        <v>284</v>
      </c>
      <c r="D39" s="501"/>
      <c r="E39" s="142"/>
      <c r="F39" s="536" t="s">
        <v>305</v>
      </c>
      <c r="G39" s="536"/>
      <c r="H39" s="536"/>
      <c r="I39" s="536"/>
      <c r="J39" s="500"/>
      <c r="K39" s="143"/>
      <c r="L39" s="500" t="s">
        <v>7</v>
      </c>
      <c r="M39" s="501"/>
      <c r="N39" s="500" t="s">
        <v>306</v>
      </c>
      <c r="O39" s="525"/>
      <c r="P39" s="525"/>
      <c r="Q39" s="526"/>
    </row>
    <row r="40" spans="1:17" ht="30" customHeight="1">
      <c r="A40" s="138"/>
      <c r="C40" s="537" t="s">
        <v>287</v>
      </c>
      <c r="D40" s="538"/>
      <c r="E40" s="144"/>
      <c r="F40" s="527" t="str">
        <f>IF(A40="","",VLOOKUP(A40,選手名!$A$2:$J$201,2))</f>
        <v/>
      </c>
      <c r="G40" s="527"/>
      <c r="H40" s="527"/>
      <c r="I40" s="146"/>
      <c r="J40" s="145" t="str">
        <f>IF(A40="","",VLOOKUP(A40,選手名!$A$2:$J$201,3))</f>
        <v/>
      </c>
      <c r="K40" s="147"/>
      <c r="L40" s="503" t="str">
        <f>IF(A40="","",VLOOKUP(A40,選手名!$A$2:$J$201,8))</f>
        <v/>
      </c>
      <c r="M40" s="504"/>
      <c r="N40" s="519" t="str">
        <f>IF(A40="","",VLOOKUP(A40,選手名!$A$2:$J$201,7))</f>
        <v/>
      </c>
      <c r="O40" s="520"/>
      <c r="P40" s="520"/>
      <c r="Q40" s="521"/>
    </row>
    <row r="41" spans="1:17" ht="30" customHeight="1">
      <c r="A41" s="138"/>
      <c r="C41" s="513" t="s">
        <v>280</v>
      </c>
      <c r="D41" s="514"/>
      <c r="E41" s="149"/>
      <c r="F41" s="523" t="str">
        <f>IF(A41="","",VLOOKUP(A41,選手名!$A$2:$J$201,2))</f>
        <v/>
      </c>
      <c r="G41" s="523"/>
      <c r="H41" s="523"/>
      <c r="I41" s="151"/>
      <c r="J41" s="148" t="str">
        <f>IF(A41="","",VLOOKUP(A41,選手名!$A$2:$J$201,3))</f>
        <v/>
      </c>
      <c r="K41" s="152"/>
      <c r="L41" s="522" t="str">
        <f>IF(A41="","",VLOOKUP(A41,選手名!$A$2:$J$201,8))</f>
        <v/>
      </c>
      <c r="M41" s="524"/>
      <c r="N41" s="522" t="str">
        <f>IF(A41="","",VLOOKUP(A41,選手名!$A$2:$J$201,7))</f>
        <v/>
      </c>
      <c r="O41" s="523"/>
      <c r="P41" s="523"/>
      <c r="Q41" s="524"/>
    </row>
    <row r="42" spans="1:17" ht="30" customHeight="1">
      <c r="A42" s="138"/>
      <c r="C42" s="513" t="s">
        <v>307</v>
      </c>
      <c r="D42" s="514"/>
      <c r="E42" s="149"/>
      <c r="F42" s="523" t="str">
        <f>IF(A42="","",VLOOKUP(A42,選手名!$A$2:$J$201,2))</f>
        <v/>
      </c>
      <c r="G42" s="523"/>
      <c r="H42" s="523"/>
      <c r="I42" s="151"/>
      <c r="J42" s="148" t="str">
        <f>IF(A42="","",VLOOKUP(A42,選手名!$A$2:$J$201,3))</f>
        <v/>
      </c>
      <c r="K42" s="152"/>
      <c r="L42" s="522" t="str">
        <f>IF(A42="","",VLOOKUP(A42,選手名!$A$2:$J$201,8))</f>
        <v/>
      </c>
      <c r="M42" s="524"/>
      <c r="N42" s="522" t="str">
        <f>IF(A42="","",VLOOKUP(A42,選手名!$A$2:$J$201,7))</f>
        <v/>
      </c>
      <c r="O42" s="523"/>
      <c r="P42" s="523"/>
      <c r="Q42" s="524"/>
    </row>
    <row r="43" spans="1:17" ht="30" customHeight="1">
      <c r="A43" s="138"/>
      <c r="C43" s="511" t="s">
        <v>307</v>
      </c>
      <c r="D43" s="512"/>
      <c r="E43" s="153"/>
      <c r="F43" s="502" t="str">
        <f>IF(A43="","",VLOOKUP(A43,選手名!$A$2:$J$201,2))</f>
        <v/>
      </c>
      <c r="G43" s="502"/>
      <c r="H43" s="502"/>
      <c r="I43" s="66"/>
      <c r="J43" s="154" t="str">
        <f>IF(A43="","",VLOOKUP(A43,選手名!$A$2:$J$201,3))</f>
        <v/>
      </c>
      <c r="K43" s="155"/>
      <c r="L43" s="493" t="str">
        <f>IF(A43="","",VLOOKUP(A43,選手名!$A$2:$J$201,8))</f>
        <v/>
      </c>
      <c r="M43" s="494"/>
      <c r="N43" s="493" t="str">
        <f>IF(A43="","",VLOOKUP(A43,選手名!$A$2:$J$201,7))</f>
        <v/>
      </c>
      <c r="O43" s="502"/>
      <c r="P43" s="502"/>
      <c r="Q43" s="494"/>
    </row>
    <row r="44" spans="1:17">
      <c r="J44" s="156"/>
      <c r="K44" s="156"/>
    </row>
    <row r="47" spans="1:17"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</row>
  </sheetData>
  <mergeCells count="150">
    <mergeCell ref="C29:C30"/>
    <mergeCell ref="C31:C32"/>
    <mergeCell ref="C33:C34"/>
    <mergeCell ref="C35:C36"/>
    <mergeCell ref="C42:D42"/>
    <mergeCell ref="C43:D43"/>
    <mergeCell ref="C41:D41"/>
    <mergeCell ref="F31:F32"/>
    <mergeCell ref="C39:D39"/>
    <mergeCell ref="C40:D40"/>
    <mergeCell ref="P13:P28"/>
    <mergeCell ref="C21:C22"/>
    <mergeCell ref="C23:C24"/>
    <mergeCell ref="C25:C26"/>
    <mergeCell ref="C27:C28"/>
    <mergeCell ref="J25:J26"/>
    <mergeCell ref="O25:O32"/>
    <mergeCell ref="M26:M27"/>
    <mergeCell ref="H27:H28"/>
    <mergeCell ref="J27:J28"/>
    <mergeCell ref="M30:M31"/>
    <mergeCell ref="H31:H32"/>
    <mergeCell ref="J31:J32"/>
    <mergeCell ref="N31:N34"/>
    <mergeCell ref="H33:H34"/>
    <mergeCell ref="J33:J34"/>
    <mergeCell ref="M34:M35"/>
    <mergeCell ref="H35:H36"/>
    <mergeCell ref="J35:J36"/>
    <mergeCell ref="K29:K30"/>
    <mergeCell ref="C15:C16"/>
    <mergeCell ref="C17:C18"/>
    <mergeCell ref="C19:C20"/>
    <mergeCell ref="F23:F24"/>
    <mergeCell ref="N15:N18"/>
    <mergeCell ref="O9:O16"/>
    <mergeCell ref="H21:H22"/>
    <mergeCell ref="J21:J22"/>
    <mergeCell ref="M22:M23"/>
    <mergeCell ref="H23:H24"/>
    <mergeCell ref="J23:J24"/>
    <mergeCell ref="N23:N26"/>
    <mergeCell ref="H25:H26"/>
    <mergeCell ref="M10:M11"/>
    <mergeCell ref="M14:M15"/>
    <mergeCell ref="M18:M19"/>
    <mergeCell ref="I23:I24"/>
    <mergeCell ref="K23:K24"/>
    <mergeCell ref="K17:K18"/>
    <mergeCell ref="F7:F8"/>
    <mergeCell ref="I7:I8"/>
    <mergeCell ref="C1:Q1"/>
    <mergeCell ref="C3:Q3"/>
    <mergeCell ref="J5:J6"/>
    <mergeCell ref="J7:J8"/>
    <mergeCell ref="J9:J10"/>
    <mergeCell ref="J11:J12"/>
    <mergeCell ref="F5:F6"/>
    <mergeCell ref="I5:I6"/>
    <mergeCell ref="C5:C6"/>
    <mergeCell ref="C7:C8"/>
    <mergeCell ref="F4:H4"/>
    <mergeCell ref="N7:N10"/>
    <mergeCell ref="M6:M7"/>
    <mergeCell ref="K5:K6"/>
    <mergeCell ref="A5:A6"/>
    <mergeCell ref="N40:Q40"/>
    <mergeCell ref="N41:Q41"/>
    <mergeCell ref="N42:Q42"/>
    <mergeCell ref="N43:Q43"/>
    <mergeCell ref="N39:Q39"/>
    <mergeCell ref="J13:J14"/>
    <mergeCell ref="C9:C10"/>
    <mergeCell ref="C11:C12"/>
    <mergeCell ref="C13:C14"/>
    <mergeCell ref="A13:A14"/>
    <mergeCell ref="A15:A16"/>
    <mergeCell ref="A17:A18"/>
    <mergeCell ref="A19:A20"/>
    <mergeCell ref="A7:A8"/>
    <mergeCell ref="A9:A10"/>
    <mergeCell ref="A11:A12"/>
    <mergeCell ref="A29:A30"/>
    <mergeCell ref="A31:A32"/>
    <mergeCell ref="A33:A34"/>
    <mergeCell ref="A35:A36"/>
    <mergeCell ref="A21:A22"/>
    <mergeCell ref="A23:A24"/>
    <mergeCell ref="A25:A26"/>
    <mergeCell ref="A27:A28"/>
    <mergeCell ref="K7:K8"/>
    <mergeCell ref="H5:H6"/>
    <mergeCell ref="H7:H8"/>
    <mergeCell ref="H15:H16"/>
    <mergeCell ref="F9:F10"/>
    <mergeCell ref="I9:I10"/>
    <mergeCell ref="K9:K10"/>
    <mergeCell ref="F11:F12"/>
    <mergeCell ref="I11:I12"/>
    <mergeCell ref="K11:K12"/>
    <mergeCell ref="H9:H10"/>
    <mergeCell ref="H11:H12"/>
    <mergeCell ref="H17:H18"/>
    <mergeCell ref="H19:H20"/>
    <mergeCell ref="F13:F14"/>
    <mergeCell ref="I13:I14"/>
    <mergeCell ref="K13:K14"/>
    <mergeCell ref="F15:F16"/>
    <mergeCell ref="I15:I16"/>
    <mergeCell ref="K15:K16"/>
    <mergeCell ref="J15:J16"/>
    <mergeCell ref="H13:H14"/>
    <mergeCell ref="K21:K22"/>
    <mergeCell ref="F19:F20"/>
    <mergeCell ref="I19:I20"/>
    <mergeCell ref="K19:K20"/>
    <mergeCell ref="J17:J18"/>
    <mergeCell ref="J19:J20"/>
    <mergeCell ref="K31:K32"/>
    <mergeCell ref="H29:H30"/>
    <mergeCell ref="J29:J30"/>
    <mergeCell ref="K25:K26"/>
    <mergeCell ref="I31:I32"/>
    <mergeCell ref="I27:I28"/>
    <mergeCell ref="K27:K28"/>
    <mergeCell ref="F29:F30"/>
    <mergeCell ref="I29:I30"/>
    <mergeCell ref="F25:F26"/>
    <mergeCell ref="I25:I26"/>
    <mergeCell ref="F27:F28"/>
    <mergeCell ref="F21:F22"/>
    <mergeCell ref="I21:I22"/>
    <mergeCell ref="F17:F18"/>
    <mergeCell ref="I17:I18"/>
    <mergeCell ref="L42:M42"/>
    <mergeCell ref="L43:M43"/>
    <mergeCell ref="F33:F34"/>
    <mergeCell ref="I33:I34"/>
    <mergeCell ref="K33:K34"/>
    <mergeCell ref="F35:F36"/>
    <mergeCell ref="I35:I36"/>
    <mergeCell ref="K35:K36"/>
    <mergeCell ref="L39:M39"/>
    <mergeCell ref="L40:M40"/>
    <mergeCell ref="L41:M41"/>
    <mergeCell ref="F40:H40"/>
    <mergeCell ref="F41:H41"/>
    <mergeCell ref="F39:J39"/>
    <mergeCell ref="F42:H42"/>
    <mergeCell ref="F43:H43"/>
  </mergeCells>
  <phoneticPr fontId="2"/>
  <pageMargins left="0.59055118110236227" right="0" top="0.35433070866141736" bottom="0" header="0" footer="0"/>
  <pageSetup paperSize="9" orientation="portrait" horizontalDpi="4294967293" verticalDpi="96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Q47"/>
  <sheetViews>
    <sheetView showGridLines="0" view="pageBreakPreview" topLeftCell="A17" zoomScaleNormal="100" zoomScaleSheetLayoutView="100" workbookViewId="0">
      <selection activeCell="A37" sqref="A37"/>
    </sheetView>
  </sheetViews>
  <sheetFormatPr defaultRowHeight="13.5"/>
  <cols>
    <col min="1" max="1" width="3.625" customWidth="1"/>
    <col min="2" max="2" width="6.625" customWidth="1"/>
    <col min="3" max="3" width="5.625" customWidth="1"/>
    <col min="4" max="4" width="2.625" customWidth="1"/>
    <col min="5" max="5" width="2.125" customWidth="1"/>
    <col min="6" max="6" width="8.625" customWidth="1"/>
    <col min="7" max="7" width="1.625" customWidth="1"/>
    <col min="8" max="8" width="8.625" customWidth="1"/>
    <col min="9" max="9" width="5.625" customWidth="1"/>
    <col min="10" max="10" width="17.625" customWidth="1"/>
    <col min="11" max="11" width="2.125" customWidth="1"/>
    <col min="12" max="12" width="2.625" customWidth="1"/>
    <col min="13" max="17" width="6.625" customWidth="1"/>
    <col min="20" max="21" width="3.375" customWidth="1"/>
    <col min="22" max="22" width="3.125" customWidth="1"/>
    <col min="23" max="23" width="3.25" customWidth="1"/>
  </cols>
  <sheetData>
    <row r="1" spans="1:17" ht="33" customHeight="1">
      <c r="C1" s="529" t="s">
        <v>299</v>
      </c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</row>
    <row r="2" spans="1:17" ht="5.25" customHeight="1"/>
    <row r="3" spans="1:17" ht="24" customHeight="1">
      <c r="C3" s="388" t="s">
        <v>310</v>
      </c>
      <c r="D3" s="388"/>
      <c r="E3" s="388"/>
      <c r="F3" s="388"/>
      <c r="G3" s="388"/>
      <c r="H3" s="530"/>
      <c r="I3" s="530"/>
      <c r="J3" s="530"/>
      <c r="K3" s="530"/>
      <c r="L3" s="530"/>
      <c r="M3" s="530"/>
      <c r="N3" s="530"/>
      <c r="O3" s="530"/>
      <c r="P3" s="530"/>
      <c r="Q3" s="530"/>
    </row>
    <row r="4" spans="1:17" ht="18" customHeight="1">
      <c r="A4" s="68" t="s">
        <v>203</v>
      </c>
      <c r="C4" s="1"/>
      <c r="D4" s="1"/>
      <c r="E4" s="1"/>
      <c r="F4" s="539" t="s">
        <v>301</v>
      </c>
      <c r="G4" s="539"/>
      <c r="H4" s="530"/>
      <c r="I4" s="108"/>
      <c r="J4" s="108" t="s">
        <v>302</v>
      </c>
      <c r="K4" s="108"/>
      <c r="L4" s="108"/>
      <c r="M4" s="1"/>
      <c r="N4" s="1"/>
      <c r="O4" s="1"/>
      <c r="P4" s="1"/>
      <c r="Q4" s="1"/>
    </row>
    <row r="5" spans="1:17" ht="15.95" customHeight="1">
      <c r="A5" s="532">
        <v>64</v>
      </c>
      <c r="C5" s="518">
        <v>1</v>
      </c>
      <c r="D5" s="3"/>
      <c r="E5" s="3"/>
      <c r="F5" s="495" t="str">
        <f>IF(A5="","",VLOOKUP(A5,選手名!$A$2:$J$201,2))</f>
        <v>田中</v>
      </c>
      <c r="G5" s="302"/>
      <c r="H5" s="495" t="str">
        <f>IF(A5="","",VLOOKUP(A5,選手名!$A$2:$J$201,3))</f>
        <v>東明</v>
      </c>
      <c r="I5" s="496" t="s">
        <v>303</v>
      </c>
      <c r="J5" s="507" t="str">
        <f>IF(A5="","",VLOOKUP(A5,選手名!$A$2:$J$201,7))</f>
        <v>岐阜農林高校</v>
      </c>
      <c r="K5" s="498" t="s">
        <v>304</v>
      </c>
      <c r="L5" s="66"/>
      <c r="M5" s="137"/>
      <c r="N5" s="1"/>
      <c r="O5" s="1"/>
      <c r="P5" s="1"/>
      <c r="Q5" s="1"/>
    </row>
    <row r="6" spans="1:17" ht="15.95" customHeight="1">
      <c r="A6" s="533"/>
      <c r="C6" s="518"/>
      <c r="D6" s="3"/>
      <c r="E6" s="3"/>
      <c r="F6" s="495"/>
      <c r="G6" s="301"/>
      <c r="H6" s="495"/>
      <c r="I6" s="497"/>
      <c r="J6" s="507"/>
      <c r="K6" s="499"/>
      <c r="M6" s="516"/>
      <c r="N6" s="216"/>
      <c r="O6" s="140"/>
      <c r="P6" s="140"/>
      <c r="Q6" s="1"/>
    </row>
    <row r="7" spans="1:17" ht="15.95" customHeight="1">
      <c r="A7" s="532"/>
      <c r="C7" s="518">
        <v>2</v>
      </c>
      <c r="D7" s="3"/>
      <c r="E7" s="3"/>
      <c r="F7" s="495" t="str">
        <f>IF(A7="","",VLOOKUP(A7,選手名!$A$2:$J$201,2))</f>
        <v/>
      </c>
      <c r="G7" s="302"/>
      <c r="H7" s="495" t="str">
        <f>IF(A7="","",VLOOKUP(A7,選手名!$A$2:$J$201,3))</f>
        <v/>
      </c>
      <c r="I7" s="496" t="s">
        <v>303</v>
      </c>
      <c r="J7" s="507" t="str">
        <f>IF(A7="","",VLOOKUP(A7,選手名!$A$2:$J$201,7))</f>
        <v/>
      </c>
      <c r="K7" s="498" t="s">
        <v>304</v>
      </c>
      <c r="L7" s="66"/>
      <c r="M7" s="517"/>
      <c r="N7" s="505"/>
      <c r="O7" s="140"/>
      <c r="P7" s="140"/>
      <c r="Q7" s="1"/>
    </row>
    <row r="8" spans="1:17" ht="15.95" customHeight="1">
      <c r="A8" s="533"/>
      <c r="C8" s="518"/>
      <c r="D8" s="3"/>
      <c r="E8" s="3"/>
      <c r="F8" s="495"/>
      <c r="G8" s="301"/>
      <c r="H8" s="495"/>
      <c r="I8" s="497"/>
      <c r="J8" s="507"/>
      <c r="K8" s="499"/>
      <c r="M8" s="140"/>
      <c r="N8" s="508"/>
      <c r="O8" s="215"/>
      <c r="P8" s="140"/>
      <c r="Q8" s="1"/>
    </row>
    <row r="9" spans="1:17" ht="15.95" customHeight="1">
      <c r="A9" s="532">
        <v>55</v>
      </c>
      <c r="C9" s="518">
        <v>3</v>
      </c>
      <c r="D9" s="3"/>
      <c r="E9" s="3"/>
      <c r="F9" s="495" t="str">
        <f>IF(A9="","",VLOOKUP(A9,選手名!$A$2:$J$201,2))</f>
        <v>渡邊</v>
      </c>
      <c r="G9" s="302"/>
      <c r="H9" s="495" t="str">
        <f>IF(A9="","",VLOOKUP(A9,選手名!$A$2:$J$201,3))</f>
        <v>匠真</v>
      </c>
      <c r="I9" s="496" t="s">
        <v>303</v>
      </c>
      <c r="J9" s="507" t="str">
        <f>IF(A9="","",VLOOKUP(A9,選手名!$A$2:$J$201,7))</f>
        <v>静岡商業高校</v>
      </c>
      <c r="K9" s="498" t="s">
        <v>304</v>
      </c>
      <c r="L9" s="66"/>
      <c r="M9" s="200"/>
      <c r="N9" s="508"/>
      <c r="O9" s="505"/>
      <c r="P9" s="197"/>
      <c r="Q9" s="1"/>
    </row>
    <row r="10" spans="1:17" ht="15.95" customHeight="1">
      <c r="A10" s="533"/>
      <c r="C10" s="518"/>
      <c r="D10" s="3"/>
      <c r="E10" s="3"/>
      <c r="F10" s="495"/>
      <c r="G10" s="301"/>
      <c r="H10" s="495"/>
      <c r="I10" s="497"/>
      <c r="J10" s="507"/>
      <c r="K10" s="499"/>
      <c r="M10" s="505"/>
      <c r="N10" s="506"/>
      <c r="O10" s="508"/>
      <c r="P10" s="197"/>
      <c r="Q10" s="1"/>
    </row>
    <row r="11" spans="1:17" ht="15.95" customHeight="1">
      <c r="A11" s="532">
        <v>35</v>
      </c>
      <c r="C11" s="518">
        <v>4</v>
      </c>
      <c r="D11" s="3"/>
      <c r="E11" s="3"/>
      <c r="F11" s="495" t="str">
        <f>IF(A11="","",VLOOKUP(A11,選手名!$A$2:$J$201,2))</f>
        <v>鈴木</v>
      </c>
      <c r="G11" s="302"/>
      <c r="H11" s="495" t="str">
        <f>IF(A11="","",VLOOKUP(A11,選手名!$A$2:$J$201,3))</f>
        <v>晶瑛</v>
      </c>
      <c r="I11" s="496" t="s">
        <v>303</v>
      </c>
      <c r="J11" s="507" t="str">
        <f>IF(A11="","",VLOOKUP(A11,選手名!$A$2:$J$201,7))</f>
        <v>飛龍高校</v>
      </c>
      <c r="K11" s="498" t="s">
        <v>304</v>
      </c>
      <c r="L11" s="66"/>
      <c r="M11" s="506"/>
      <c r="N11" s="3"/>
      <c r="O11" s="508"/>
      <c r="P11" s="197"/>
      <c r="Q11" s="1"/>
    </row>
    <row r="12" spans="1:17" ht="15.95" customHeight="1">
      <c r="A12" s="533"/>
      <c r="C12" s="518"/>
      <c r="D12" s="3"/>
      <c r="E12" s="3"/>
      <c r="F12" s="495"/>
      <c r="G12" s="301"/>
      <c r="H12" s="495"/>
      <c r="I12" s="497"/>
      <c r="J12" s="507"/>
      <c r="K12" s="499"/>
      <c r="M12" s="140"/>
      <c r="N12" s="140"/>
      <c r="O12" s="508"/>
      <c r="P12" s="215"/>
      <c r="Q12" s="1"/>
    </row>
    <row r="13" spans="1:17" ht="15.95" customHeight="1">
      <c r="A13" s="532">
        <v>70</v>
      </c>
      <c r="C13" s="518">
        <v>5</v>
      </c>
      <c r="D13" s="3"/>
      <c r="E13" s="3"/>
      <c r="F13" s="495" t="str">
        <f>IF(A13="","",VLOOKUP(A13,選手名!$A$2:$J$201,2))</f>
        <v>奥村</v>
      </c>
      <c r="G13" s="302"/>
      <c r="H13" s="495" t="str">
        <f>IF(A13="","",VLOOKUP(A13,選手名!$A$2:$J$201,3))</f>
        <v>裕人</v>
      </c>
      <c r="I13" s="496" t="s">
        <v>303</v>
      </c>
      <c r="J13" s="507" t="str">
        <f>IF(A13="","",VLOOKUP(A13,選手名!$A$2:$J$201,7))</f>
        <v>市立岐阜商業高校</v>
      </c>
      <c r="K13" s="498" t="s">
        <v>304</v>
      </c>
      <c r="L13" s="66"/>
      <c r="M13" s="200"/>
      <c r="N13" s="140"/>
      <c r="O13" s="508"/>
      <c r="P13" s="505"/>
      <c r="Q13" s="18"/>
    </row>
    <row r="14" spans="1:17" ht="15.95" customHeight="1">
      <c r="A14" s="533"/>
      <c r="C14" s="518"/>
      <c r="D14" s="3"/>
      <c r="E14" s="3"/>
      <c r="F14" s="495"/>
      <c r="G14" s="301"/>
      <c r="H14" s="495"/>
      <c r="I14" s="497"/>
      <c r="J14" s="507"/>
      <c r="K14" s="499"/>
      <c r="M14" s="396"/>
      <c r="N14" s="215"/>
      <c r="O14" s="508"/>
      <c r="P14" s="508"/>
      <c r="Q14" s="18"/>
    </row>
    <row r="15" spans="1:17" ht="15.95" customHeight="1">
      <c r="A15" s="532">
        <v>7</v>
      </c>
      <c r="C15" s="518">
        <v>6</v>
      </c>
      <c r="D15" s="3"/>
      <c r="E15" s="3"/>
      <c r="F15" s="495" t="str">
        <f>IF(A15="","",VLOOKUP(A15,選手名!$A$2:$J$201,2))</f>
        <v>山本</v>
      </c>
      <c r="G15" s="302"/>
      <c r="H15" s="495" t="str">
        <f>IF(A15="","",VLOOKUP(A15,選手名!$A$2:$J$201,3))</f>
        <v>虎雅</v>
      </c>
      <c r="I15" s="496" t="s">
        <v>303</v>
      </c>
      <c r="J15" s="507" t="str">
        <f>IF(A15="","",VLOOKUP(A15,選手名!$A$2:$J$201,7))</f>
        <v>宇治山田商業高校</v>
      </c>
      <c r="K15" s="498" t="s">
        <v>304</v>
      </c>
      <c r="L15" s="66"/>
      <c r="M15" s="506"/>
      <c r="N15" s="505"/>
      <c r="O15" s="508"/>
      <c r="P15" s="508"/>
      <c r="Q15" s="18"/>
    </row>
    <row r="16" spans="1:17" ht="15.95" customHeight="1">
      <c r="A16" s="533"/>
      <c r="C16" s="518"/>
      <c r="D16" s="3"/>
      <c r="E16" s="3"/>
      <c r="F16" s="495"/>
      <c r="G16" s="301"/>
      <c r="H16" s="495"/>
      <c r="I16" s="497"/>
      <c r="J16" s="507"/>
      <c r="K16" s="499"/>
      <c r="M16" s="140"/>
      <c r="N16" s="508"/>
      <c r="O16" s="506"/>
      <c r="P16" s="508"/>
      <c r="Q16" s="18"/>
    </row>
    <row r="17" spans="1:17" ht="15.95" customHeight="1">
      <c r="A17" s="532">
        <v>40</v>
      </c>
      <c r="C17" s="518">
        <v>7</v>
      </c>
      <c r="D17" s="3"/>
      <c r="E17" s="3"/>
      <c r="F17" s="495" t="str">
        <f>IF(A17="","",VLOOKUP(A17,選手名!$A$2:$J$201,2))</f>
        <v>佐野</v>
      </c>
      <c r="G17" s="302"/>
      <c r="H17" s="495" t="str">
        <f>IF(A17="","",VLOOKUP(A17,選手名!$A$2:$J$201,3))</f>
        <v>楓</v>
      </c>
      <c r="I17" s="496" t="s">
        <v>303</v>
      </c>
      <c r="J17" s="507" t="str">
        <f>IF(A17="","",VLOOKUP(A17,選手名!$A$2:$J$201,7))</f>
        <v>富士宮北高校</v>
      </c>
      <c r="K17" s="498" t="s">
        <v>304</v>
      </c>
      <c r="L17" s="66"/>
      <c r="M17" s="200"/>
      <c r="N17" s="508"/>
      <c r="O17" s="140"/>
      <c r="P17" s="508"/>
      <c r="Q17" s="18"/>
    </row>
    <row r="18" spans="1:17" ht="15.95" customHeight="1">
      <c r="A18" s="533"/>
      <c r="C18" s="518"/>
      <c r="D18" s="3"/>
      <c r="E18" s="3"/>
      <c r="F18" s="495"/>
      <c r="G18" s="301"/>
      <c r="H18" s="495"/>
      <c r="I18" s="497"/>
      <c r="J18" s="507"/>
      <c r="K18" s="499"/>
      <c r="M18" s="505"/>
      <c r="N18" s="506"/>
      <c r="O18" s="140"/>
      <c r="P18" s="508"/>
      <c r="Q18" s="18"/>
    </row>
    <row r="19" spans="1:17" ht="15.95" customHeight="1">
      <c r="A19" s="532">
        <v>1</v>
      </c>
      <c r="C19" s="518">
        <v>8</v>
      </c>
      <c r="D19" s="3"/>
      <c r="E19" s="3"/>
      <c r="F19" s="495" t="str">
        <f>IF(A19="","",VLOOKUP(A19,選手名!$A$2:$J$201,2))</f>
        <v>谷水</v>
      </c>
      <c r="G19" s="302"/>
      <c r="H19" s="495" t="str">
        <f>IF(A19="","",VLOOKUP(A19,選手名!$A$2:$J$201,3))</f>
        <v>壱斗</v>
      </c>
      <c r="I19" s="496" t="s">
        <v>303</v>
      </c>
      <c r="J19" s="507" t="str">
        <f>IF(A19="","",VLOOKUP(A19,選手名!$A$2:$J$201,7))</f>
        <v>宇治山田商業高校</v>
      </c>
      <c r="K19" s="498" t="s">
        <v>304</v>
      </c>
      <c r="M19" s="506"/>
      <c r="N19" s="140"/>
      <c r="O19" s="140"/>
      <c r="P19" s="508"/>
      <c r="Q19" s="18"/>
    </row>
    <row r="20" spans="1:17" ht="15.95" customHeight="1">
      <c r="A20" s="533"/>
      <c r="C20" s="518"/>
      <c r="D20" s="3"/>
      <c r="E20" s="3"/>
      <c r="F20" s="495"/>
      <c r="G20" s="301"/>
      <c r="H20" s="495"/>
      <c r="I20" s="497"/>
      <c r="J20" s="507"/>
      <c r="K20" s="499"/>
      <c r="L20" s="139"/>
      <c r="M20" s="140"/>
      <c r="N20" s="140"/>
      <c r="O20" s="140"/>
      <c r="P20" s="508"/>
      <c r="Q20" s="212"/>
    </row>
    <row r="21" spans="1:17" ht="15.95" customHeight="1">
      <c r="A21" s="532">
        <v>6</v>
      </c>
      <c r="C21" s="518">
        <v>9</v>
      </c>
      <c r="D21" s="3"/>
      <c r="E21" s="3"/>
      <c r="F21" s="495" t="str">
        <f>IF(A21="","",VLOOKUP(A21,選手名!$A$2:$J$201,2))</f>
        <v>森口</v>
      </c>
      <c r="G21" s="302"/>
      <c r="H21" s="495" t="str">
        <f>IF(A21="","",VLOOKUP(A21,選手名!$A$2:$J$201,3))</f>
        <v>義仁</v>
      </c>
      <c r="I21" s="496" t="s">
        <v>303</v>
      </c>
      <c r="J21" s="507" t="str">
        <f>IF(A21="","",VLOOKUP(A21,選手名!$A$2:$J$201,7))</f>
        <v>宇治山田商業高校</v>
      </c>
      <c r="K21" s="498" t="s">
        <v>304</v>
      </c>
      <c r="M21" s="140"/>
      <c r="N21" s="140"/>
      <c r="O21" s="140"/>
      <c r="P21" s="508"/>
      <c r="Q21" s="1"/>
    </row>
    <row r="22" spans="1:17" ht="15.95" customHeight="1">
      <c r="A22" s="533"/>
      <c r="C22" s="518"/>
      <c r="D22" s="3"/>
      <c r="E22" s="3"/>
      <c r="F22" s="495"/>
      <c r="G22" s="301"/>
      <c r="H22" s="495"/>
      <c r="I22" s="497"/>
      <c r="J22" s="507"/>
      <c r="K22" s="499"/>
      <c r="L22" s="139"/>
      <c r="M22" s="505"/>
      <c r="N22" s="141"/>
      <c r="O22" s="140"/>
      <c r="P22" s="508"/>
      <c r="Q22" s="1"/>
    </row>
    <row r="23" spans="1:17" ht="15.95" customHeight="1">
      <c r="A23" s="532"/>
      <c r="C23" s="518">
        <v>10</v>
      </c>
      <c r="D23" s="3"/>
      <c r="E23" s="3"/>
      <c r="F23" s="495" t="str">
        <f>IF(A23="","",VLOOKUP(A23,選手名!$A$2:$J$201,2))</f>
        <v/>
      </c>
      <c r="G23" s="302"/>
      <c r="H23" s="495" t="str">
        <f>IF(A23="","",VLOOKUP(A23,選手名!$A$2:$J$201,3))</f>
        <v/>
      </c>
      <c r="I23" s="496" t="s">
        <v>303</v>
      </c>
      <c r="J23" s="507" t="str">
        <f>IF(A23="","",VLOOKUP(A23,選手名!$A$2:$J$201,7))</f>
        <v/>
      </c>
      <c r="K23" s="498" t="s">
        <v>304</v>
      </c>
      <c r="L23" s="66"/>
      <c r="M23" s="506"/>
      <c r="N23" s="505"/>
      <c r="O23" s="140"/>
      <c r="P23" s="508"/>
      <c r="Q23" s="1"/>
    </row>
    <row r="24" spans="1:17" ht="15.95" customHeight="1">
      <c r="A24" s="533"/>
      <c r="C24" s="518"/>
      <c r="D24" s="3"/>
      <c r="E24" s="3"/>
      <c r="F24" s="495"/>
      <c r="G24" s="301"/>
      <c r="H24" s="495"/>
      <c r="I24" s="497"/>
      <c r="J24" s="507"/>
      <c r="K24" s="499"/>
      <c r="M24" s="3"/>
      <c r="N24" s="508"/>
      <c r="O24" s="141"/>
      <c r="P24" s="508"/>
      <c r="Q24" s="1"/>
    </row>
    <row r="25" spans="1:17" ht="15.95" customHeight="1">
      <c r="A25" s="532">
        <v>38</v>
      </c>
      <c r="C25" s="518">
        <v>11</v>
      </c>
      <c r="D25" s="3"/>
      <c r="E25" s="3"/>
      <c r="F25" s="495" t="str">
        <f>IF(A25="","",VLOOKUP(A25,選手名!$A$2:$J$201,2))</f>
        <v>丸山</v>
      </c>
      <c r="G25" s="302"/>
      <c r="H25" s="495" t="str">
        <f>IF(A25="","",VLOOKUP(A25,選手名!$A$2:$J$201,3))</f>
        <v>煌惺</v>
      </c>
      <c r="I25" s="496" t="s">
        <v>303</v>
      </c>
      <c r="J25" s="507" t="str">
        <f>IF(A25="","",VLOOKUP(A25,選手名!$A$2:$J$201,7))</f>
        <v>富士宮北高校</v>
      </c>
      <c r="K25" s="498" t="s">
        <v>304</v>
      </c>
      <c r="L25" s="66"/>
      <c r="M25" s="141"/>
      <c r="N25" s="508"/>
      <c r="O25" s="505"/>
      <c r="P25" s="508"/>
      <c r="Q25" s="1"/>
    </row>
    <row r="26" spans="1:17" ht="15.95" customHeight="1">
      <c r="A26" s="533"/>
      <c r="C26" s="518"/>
      <c r="D26" s="3"/>
      <c r="E26" s="3"/>
      <c r="F26" s="495"/>
      <c r="G26" s="301"/>
      <c r="H26" s="495"/>
      <c r="I26" s="497"/>
      <c r="J26" s="507"/>
      <c r="K26" s="499"/>
      <c r="M26" s="508"/>
      <c r="N26" s="506"/>
      <c r="O26" s="508"/>
      <c r="P26" s="508"/>
      <c r="Q26" s="1"/>
    </row>
    <row r="27" spans="1:17" ht="15.95" customHeight="1">
      <c r="A27" s="532">
        <v>2</v>
      </c>
      <c r="C27" s="518">
        <v>12</v>
      </c>
      <c r="D27" s="3"/>
      <c r="E27" s="3"/>
      <c r="F27" s="495" t="str">
        <f>IF(A27="","",VLOOKUP(A27,選手名!$A$2:$J$201,2))</f>
        <v>中西</v>
      </c>
      <c r="G27" s="302"/>
      <c r="H27" s="495" t="str">
        <f>IF(A27="","",VLOOKUP(A27,選手名!$A$2:$J$201,3))</f>
        <v>章翔</v>
      </c>
      <c r="I27" s="496" t="s">
        <v>303</v>
      </c>
      <c r="J27" s="507" t="str">
        <f>IF(A27="","",VLOOKUP(A27,選手名!$A$2:$J$201,7))</f>
        <v>宇治山田商業高校</v>
      </c>
      <c r="K27" s="498" t="s">
        <v>304</v>
      </c>
      <c r="L27" s="66"/>
      <c r="M27" s="515"/>
      <c r="N27" s="217"/>
      <c r="O27" s="508"/>
      <c r="P27" s="508"/>
      <c r="Q27" s="1"/>
    </row>
    <row r="28" spans="1:17" ht="15.95" customHeight="1">
      <c r="A28" s="533"/>
      <c r="C28" s="518"/>
      <c r="D28" s="3"/>
      <c r="E28" s="3"/>
      <c r="F28" s="495"/>
      <c r="G28" s="301"/>
      <c r="H28" s="495"/>
      <c r="I28" s="497"/>
      <c r="J28" s="507"/>
      <c r="K28" s="499"/>
      <c r="M28" s="3"/>
      <c r="N28" s="140"/>
      <c r="O28" s="508"/>
      <c r="P28" s="506"/>
      <c r="Q28" s="1"/>
    </row>
    <row r="29" spans="1:17" ht="15.95" customHeight="1">
      <c r="A29" s="532">
        <v>34</v>
      </c>
      <c r="C29" s="518">
        <v>13</v>
      </c>
      <c r="D29" s="3"/>
      <c r="E29" s="3"/>
      <c r="F29" s="495" t="str">
        <f>IF(A29="","",VLOOKUP(A29,選手名!$A$2:$J$201,2))</f>
        <v>岸本</v>
      </c>
      <c r="G29" s="302"/>
      <c r="H29" s="495" t="str">
        <f>IF(A29="","",VLOOKUP(A29,選手名!$A$2:$J$201,3))</f>
        <v>一路</v>
      </c>
      <c r="I29" s="496" t="s">
        <v>303</v>
      </c>
      <c r="J29" s="507" t="str">
        <f>IF(A29="","",VLOOKUP(A29,選手名!$A$2:$J$201,7))</f>
        <v>飛龍高校</v>
      </c>
      <c r="K29" s="498" t="s">
        <v>304</v>
      </c>
      <c r="L29" s="66"/>
      <c r="M29" s="140"/>
      <c r="N29" s="140"/>
      <c r="O29" s="508"/>
      <c r="P29" s="218"/>
      <c r="Q29" s="1"/>
    </row>
    <row r="30" spans="1:17" ht="15.95" customHeight="1">
      <c r="A30" s="533"/>
      <c r="C30" s="518"/>
      <c r="D30" s="3"/>
      <c r="E30" s="3"/>
      <c r="F30" s="495"/>
      <c r="G30" s="301"/>
      <c r="H30" s="495"/>
      <c r="I30" s="497"/>
      <c r="J30" s="507"/>
      <c r="K30" s="499"/>
      <c r="M30" s="509"/>
      <c r="N30" s="140"/>
      <c r="O30" s="508"/>
      <c r="P30" s="197"/>
      <c r="Q30" s="1"/>
    </row>
    <row r="31" spans="1:17" ht="15.95" customHeight="1">
      <c r="A31" s="532">
        <v>84</v>
      </c>
      <c r="C31" s="518">
        <v>14</v>
      </c>
      <c r="D31" s="3"/>
      <c r="E31" s="3"/>
      <c r="F31" s="495" t="str">
        <f>IF(A31="","",VLOOKUP(A31,選手名!$A$2:$J$201,2))</f>
        <v>田島</v>
      </c>
      <c r="G31" s="302"/>
      <c r="H31" s="495" t="str">
        <f>IF(A31="","",VLOOKUP(A31,選手名!$A$2:$J$201,3))</f>
        <v>将大</v>
      </c>
      <c r="I31" s="496" t="s">
        <v>303</v>
      </c>
      <c r="J31" s="507" t="str">
        <f>IF(A31="","",VLOOKUP(A31,選手名!$A$2:$J$201,7))</f>
        <v>郡上北高校</v>
      </c>
      <c r="K31" s="498" t="s">
        <v>304</v>
      </c>
      <c r="L31" s="66"/>
      <c r="M31" s="510"/>
      <c r="N31" s="505"/>
      <c r="O31" s="508"/>
      <c r="P31" s="197"/>
      <c r="Q31" s="1"/>
    </row>
    <row r="32" spans="1:17" ht="15.95" customHeight="1">
      <c r="A32" s="533"/>
      <c r="C32" s="518"/>
      <c r="D32" s="3"/>
      <c r="E32" s="3"/>
      <c r="F32" s="495"/>
      <c r="G32" s="301"/>
      <c r="H32" s="495"/>
      <c r="I32" s="497"/>
      <c r="J32" s="507"/>
      <c r="K32" s="499"/>
      <c r="M32" s="140"/>
      <c r="N32" s="508"/>
      <c r="O32" s="506"/>
      <c r="P32" s="197"/>
      <c r="Q32" s="1"/>
    </row>
    <row r="33" spans="1:17" ht="15.95" customHeight="1">
      <c r="A33" s="532"/>
      <c r="C33" s="518">
        <v>15</v>
      </c>
      <c r="D33" s="3"/>
      <c r="E33" s="3"/>
      <c r="F33" s="495" t="str">
        <f>IF(A33="","",VLOOKUP(A33,選手名!$A$2:$J$201,2))</f>
        <v/>
      </c>
      <c r="G33" s="302"/>
      <c r="H33" s="495" t="str">
        <f>IF(A33="","",VLOOKUP(A33,選手名!$A$2:$J$201,3))</f>
        <v/>
      </c>
      <c r="I33" s="496" t="s">
        <v>303</v>
      </c>
      <c r="J33" s="507" t="str">
        <f>IF(A33="","",VLOOKUP(A33,選手名!$A$2:$J$201,7))</f>
        <v/>
      </c>
      <c r="K33" s="498" t="s">
        <v>304</v>
      </c>
      <c r="L33" s="66"/>
      <c r="M33" s="141"/>
      <c r="N33" s="396"/>
      <c r="O33" s="217"/>
      <c r="P33" s="140"/>
      <c r="Q33" s="1"/>
    </row>
    <row r="34" spans="1:17" ht="15.95" customHeight="1">
      <c r="A34" s="533"/>
      <c r="C34" s="518"/>
      <c r="D34" s="3"/>
      <c r="E34" s="3"/>
      <c r="F34" s="495"/>
      <c r="G34" s="301"/>
      <c r="H34" s="495"/>
      <c r="I34" s="497"/>
      <c r="J34" s="507"/>
      <c r="K34" s="499"/>
      <c r="M34" s="516"/>
      <c r="N34" s="515"/>
      <c r="O34" s="197"/>
      <c r="P34" s="140"/>
      <c r="Q34" s="1"/>
    </row>
    <row r="35" spans="1:17" ht="15.95" customHeight="1">
      <c r="A35" s="532">
        <v>86</v>
      </c>
      <c r="C35" s="518">
        <v>16</v>
      </c>
      <c r="D35" s="3"/>
      <c r="E35" s="3"/>
      <c r="F35" s="495" t="str">
        <f>IF(A35="","",VLOOKUP(A35,選手名!$A$2:$J$201,2))</f>
        <v>春日井</v>
      </c>
      <c r="G35" s="302"/>
      <c r="H35" s="495" t="str">
        <f>IF(A35="","",VLOOKUP(A35,選手名!$A$2:$J$201,3))</f>
        <v>雅大</v>
      </c>
      <c r="I35" s="496" t="s">
        <v>303</v>
      </c>
      <c r="J35" s="507" t="str">
        <f>IF(A35="","",VLOOKUP(A35,選手名!$A$2:$J$201,7))</f>
        <v>さくら国際高校</v>
      </c>
      <c r="K35" s="498" t="s">
        <v>304</v>
      </c>
      <c r="L35" s="66"/>
      <c r="M35" s="517"/>
      <c r="N35" s="217"/>
      <c r="O35" s="140"/>
      <c r="P35" s="140"/>
      <c r="Q35" s="1"/>
    </row>
    <row r="36" spans="1:17" ht="15.95" customHeight="1">
      <c r="A36" s="533"/>
      <c r="C36" s="518"/>
      <c r="D36" s="3"/>
      <c r="E36" s="3"/>
      <c r="F36" s="495"/>
      <c r="G36" s="301"/>
      <c r="H36" s="495"/>
      <c r="I36" s="497"/>
      <c r="J36" s="507"/>
      <c r="K36" s="499"/>
      <c r="M36" s="116"/>
      <c r="N36" s="116"/>
      <c r="O36" s="116"/>
      <c r="P36" s="116"/>
      <c r="Q36" s="1"/>
    </row>
    <row r="37" spans="1:17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30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30" customHeight="1">
      <c r="A39" s="68" t="s">
        <v>203</v>
      </c>
      <c r="C39" s="500" t="s">
        <v>284</v>
      </c>
      <c r="D39" s="501"/>
      <c r="E39" s="142"/>
      <c r="F39" s="536" t="s">
        <v>305</v>
      </c>
      <c r="G39" s="536"/>
      <c r="H39" s="536"/>
      <c r="I39" s="536"/>
      <c r="J39" s="500"/>
      <c r="K39" s="143"/>
      <c r="L39" s="500" t="s">
        <v>7</v>
      </c>
      <c r="M39" s="501"/>
      <c r="N39" s="500" t="s">
        <v>306</v>
      </c>
      <c r="O39" s="525"/>
      <c r="P39" s="525"/>
      <c r="Q39" s="526"/>
    </row>
    <row r="40" spans="1:17" ht="30" customHeight="1">
      <c r="A40" s="138"/>
      <c r="C40" s="537" t="s">
        <v>287</v>
      </c>
      <c r="D40" s="538"/>
      <c r="E40" s="144"/>
      <c r="F40" s="527" t="str">
        <f>IF(A40="","",VLOOKUP(A40,選手名!$A$2:$J$201,2))</f>
        <v/>
      </c>
      <c r="G40" s="527"/>
      <c r="H40" s="527"/>
      <c r="I40" s="146"/>
      <c r="J40" s="145" t="str">
        <f>IF(A40="","",VLOOKUP(A40,選手名!$A$2:$J$201,3))</f>
        <v/>
      </c>
      <c r="K40" s="147"/>
      <c r="L40" s="503" t="str">
        <f>IF(A40="","",VLOOKUP(A40,選手名!$A$2:$J$201,8))</f>
        <v/>
      </c>
      <c r="M40" s="504"/>
      <c r="N40" s="519" t="str">
        <f>IF(A40="","",VLOOKUP(A40,選手名!$A$2:$J$201,7))</f>
        <v/>
      </c>
      <c r="O40" s="520"/>
      <c r="P40" s="520"/>
      <c r="Q40" s="521"/>
    </row>
    <row r="41" spans="1:17" ht="30" customHeight="1">
      <c r="A41" s="138"/>
      <c r="C41" s="513" t="s">
        <v>280</v>
      </c>
      <c r="D41" s="514"/>
      <c r="E41" s="149"/>
      <c r="F41" s="523" t="str">
        <f>IF(A41="","",VLOOKUP(A41,選手名!$A$2:$J$201,2))</f>
        <v/>
      </c>
      <c r="G41" s="523"/>
      <c r="H41" s="523"/>
      <c r="I41" s="151"/>
      <c r="J41" s="148" t="str">
        <f>IF(A41="","",VLOOKUP(A41,選手名!$A$2:$J$201,3))</f>
        <v/>
      </c>
      <c r="K41" s="152"/>
      <c r="L41" s="522" t="str">
        <f>IF(A41="","",VLOOKUP(A41,選手名!$A$2:$J$201,8))</f>
        <v/>
      </c>
      <c r="M41" s="524"/>
      <c r="N41" s="522" t="str">
        <f>IF(A41="","",VLOOKUP(A41,選手名!$A$2:$J$201,7))</f>
        <v/>
      </c>
      <c r="O41" s="523"/>
      <c r="P41" s="523"/>
      <c r="Q41" s="524"/>
    </row>
    <row r="42" spans="1:17" ht="30" customHeight="1">
      <c r="A42" s="138"/>
      <c r="C42" s="513" t="s">
        <v>307</v>
      </c>
      <c r="D42" s="514"/>
      <c r="E42" s="149"/>
      <c r="F42" s="523" t="str">
        <f>IF(A42="","",VLOOKUP(A42,選手名!$A$2:$J$201,2))</f>
        <v/>
      </c>
      <c r="G42" s="523"/>
      <c r="H42" s="523"/>
      <c r="I42" s="151"/>
      <c r="J42" s="148" t="str">
        <f>IF(A42="","",VLOOKUP(A42,選手名!$A$2:$J$201,3))</f>
        <v/>
      </c>
      <c r="K42" s="152"/>
      <c r="L42" s="522" t="str">
        <f>IF(A42="","",VLOOKUP(A42,選手名!$A$2:$J$201,8))</f>
        <v/>
      </c>
      <c r="M42" s="524"/>
      <c r="N42" s="522" t="str">
        <f>IF(A42="","",VLOOKUP(A42,選手名!$A$2:$J$201,7))</f>
        <v/>
      </c>
      <c r="O42" s="523"/>
      <c r="P42" s="523"/>
      <c r="Q42" s="524"/>
    </row>
    <row r="43" spans="1:17" ht="30" customHeight="1">
      <c r="A43" s="138"/>
      <c r="C43" s="511" t="s">
        <v>307</v>
      </c>
      <c r="D43" s="512"/>
      <c r="E43" s="153"/>
      <c r="F43" s="502" t="str">
        <f>IF(A43="","",VLOOKUP(A43,選手名!$A$2:$J$201,2))</f>
        <v/>
      </c>
      <c r="G43" s="502"/>
      <c r="H43" s="502"/>
      <c r="I43" s="66"/>
      <c r="J43" s="154" t="str">
        <f>IF(A43="","",VLOOKUP(A43,選手名!$A$2:$J$201,3))</f>
        <v/>
      </c>
      <c r="K43" s="155"/>
      <c r="L43" s="493" t="str">
        <f>IF(A43="","",VLOOKUP(A43,選手名!$A$2:$J$201,8))</f>
        <v/>
      </c>
      <c r="M43" s="494"/>
      <c r="N43" s="493" t="str">
        <f>IF(A43="","",VLOOKUP(A43,選手名!$A$2:$J$201,7))</f>
        <v/>
      </c>
      <c r="O43" s="502"/>
      <c r="P43" s="502"/>
      <c r="Q43" s="494"/>
    </row>
    <row r="44" spans="1:17">
      <c r="J44" s="156"/>
      <c r="K44" s="156"/>
    </row>
    <row r="47" spans="1:17"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</row>
  </sheetData>
  <mergeCells count="150">
    <mergeCell ref="C29:C30"/>
    <mergeCell ref="C31:C32"/>
    <mergeCell ref="C33:C34"/>
    <mergeCell ref="C35:C36"/>
    <mergeCell ref="C42:D42"/>
    <mergeCell ref="C43:D43"/>
    <mergeCell ref="C41:D41"/>
    <mergeCell ref="F31:F32"/>
    <mergeCell ref="C39:D39"/>
    <mergeCell ref="C40:D40"/>
    <mergeCell ref="P13:P28"/>
    <mergeCell ref="C21:C22"/>
    <mergeCell ref="C23:C24"/>
    <mergeCell ref="C25:C26"/>
    <mergeCell ref="C27:C28"/>
    <mergeCell ref="J25:J26"/>
    <mergeCell ref="O25:O32"/>
    <mergeCell ref="M26:M27"/>
    <mergeCell ref="H27:H28"/>
    <mergeCell ref="J27:J28"/>
    <mergeCell ref="M30:M31"/>
    <mergeCell ref="H31:H32"/>
    <mergeCell ref="J31:J32"/>
    <mergeCell ref="N31:N34"/>
    <mergeCell ref="H33:H34"/>
    <mergeCell ref="J33:J34"/>
    <mergeCell ref="M34:M35"/>
    <mergeCell ref="H35:H36"/>
    <mergeCell ref="J35:J36"/>
    <mergeCell ref="K29:K30"/>
    <mergeCell ref="C15:C16"/>
    <mergeCell ref="C17:C18"/>
    <mergeCell ref="C19:C20"/>
    <mergeCell ref="F23:F24"/>
    <mergeCell ref="N15:N18"/>
    <mergeCell ref="O9:O16"/>
    <mergeCell ref="H21:H22"/>
    <mergeCell ref="J21:J22"/>
    <mergeCell ref="M22:M23"/>
    <mergeCell ref="H23:H24"/>
    <mergeCell ref="J23:J24"/>
    <mergeCell ref="N23:N26"/>
    <mergeCell ref="H25:H26"/>
    <mergeCell ref="M10:M11"/>
    <mergeCell ref="M14:M15"/>
    <mergeCell ref="M18:M19"/>
    <mergeCell ref="I23:I24"/>
    <mergeCell ref="K23:K24"/>
    <mergeCell ref="K17:K18"/>
    <mergeCell ref="F7:F8"/>
    <mergeCell ref="I7:I8"/>
    <mergeCell ref="C1:Q1"/>
    <mergeCell ref="C3:Q3"/>
    <mergeCell ref="J5:J6"/>
    <mergeCell ref="J7:J8"/>
    <mergeCell ref="J9:J10"/>
    <mergeCell ref="J11:J12"/>
    <mergeCell ref="F5:F6"/>
    <mergeCell ref="I5:I6"/>
    <mergeCell ref="C5:C6"/>
    <mergeCell ref="C7:C8"/>
    <mergeCell ref="F4:H4"/>
    <mergeCell ref="N7:N10"/>
    <mergeCell ref="M6:M7"/>
    <mergeCell ref="K5:K6"/>
    <mergeCell ref="A5:A6"/>
    <mergeCell ref="N40:Q40"/>
    <mergeCell ref="N41:Q41"/>
    <mergeCell ref="N42:Q42"/>
    <mergeCell ref="N43:Q43"/>
    <mergeCell ref="N39:Q39"/>
    <mergeCell ref="J13:J14"/>
    <mergeCell ref="C9:C10"/>
    <mergeCell ref="C11:C12"/>
    <mergeCell ref="C13:C14"/>
    <mergeCell ref="A13:A14"/>
    <mergeCell ref="A15:A16"/>
    <mergeCell ref="A17:A18"/>
    <mergeCell ref="A19:A20"/>
    <mergeCell ref="A7:A8"/>
    <mergeCell ref="A9:A10"/>
    <mergeCell ref="A11:A12"/>
    <mergeCell ref="A29:A30"/>
    <mergeCell ref="A31:A32"/>
    <mergeCell ref="A33:A34"/>
    <mergeCell ref="A35:A36"/>
    <mergeCell ref="A21:A22"/>
    <mergeCell ref="A23:A24"/>
    <mergeCell ref="A25:A26"/>
    <mergeCell ref="A27:A28"/>
    <mergeCell ref="K7:K8"/>
    <mergeCell ref="H5:H6"/>
    <mergeCell ref="H7:H8"/>
    <mergeCell ref="H15:H16"/>
    <mergeCell ref="F9:F10"/>
    <mergeCell ref="I9:I10"/>
    <mergeCell ref="K9:K10"/>
    <mergeCell ref="F11:F12"/>
    <mergeCell ref="I11:I12"/>
    <mergeCell ref="K11:K12"/>
    <mergeCell ref="H9:H10"/>
    <mergeCell ref="H11:H12"/>
    <mergeCell ref="H17:H18"/>
    <mergeCell ref="H19:H20"/>
    <mergeCell ref="F13:F14"/>
    <mergeCell ref="I13:I14"/>
    <mergeCell ref="K13:K14"/>
    <mergeCell ref="F15:F16"/>
    <mergeCell ref="I15:I16"/>
    <mergeCell ref="K15:K16"/>
    <mergeCell ref="J15:J16"/>
    <mergeCell ref="H13:H14"/>
    <mergeCell ref="K21:K22"/>
    <mergeCell ref="F19:F20"/>
    <mergeCell ref="I19:I20"/>
    <mergeCell ref="K19:K20"/>
    <mergeCell ref="J17:J18"/>
    <mergeCell ref="J19:J20"/>
    <mergeCell ref="K31:K32"/>
    <mergeCell ref="H29:H30"/>
    <mergeCell ref="J29:J30"/>
    <mergeCell ref="K25:K26"/>
    <mergeCell ref="I31:I32"/>
    <mergeCell ref="I27:I28"/>
    <mergeCell ref="K27:K28"/>
    <mergeCell ref="F29:F30"/>
    <mergeCell ref="I29:I30"/>
    <mergeCell ref="F25:F26"/>
    <mergeCell ref="I25:I26"/>
    <mergeCell ref="F27:F28"/>
    <mergeCell ref="F21:F22"/>
    <mergeCell ref="I21:I22"/>
    <mergeCell ref="F17:F18"/>
    <mergeCell ref="I17:I18"/>
    <mergeCell ref="L42:M42"/>
    <mergeCell ref="L43:M43"/>
    <mergeCell ref="F33:F34"/>
    <mergeCell ref="I33:I34"/>
    <mergeCell ref="K33:K34"/>
    <mergeCell ref="F35:F36"/>
    <mergeCell ref="I35:I36"/>
    <mergeCell ref="K35:K36"/>
    <mergeCell ref="L39:M39"/>
    <mergeCell ref="L40:M40"/>
    <mergeCell ref="L41:M41"/>
    <mergeCell ref="F40:H40"/>
    <mergeCell ref="F41:H41"/>
    <mergeCell ref="F39:J39"/>
    <mergeCell ref="F42:H42"/>
    <mergeCell ref="F43:H43"/>
  </mergeCells>
  <phoneticPr fontId="2"/>
  <pageMargins left="0.59055118110236227" right="0" top="0.35433070866141736" bottom="0" header="0" footer="0"/>
  <pageSetup paperSize="9" orientation="portrait" horizontalDpi="4294967293" verticalDpi="96" r:id="rId1"/>
  <headerFooter alignWithMargins="0"/>
</worksheet>
</file>

<file path=docMetadata/LabelInfo.xml><?xml version="1.0" encoding="utf-8"?>
<clbl:labelList xmlns:clbl="http://schemas.microsoft.com/office/2020/mipLabelMetadata">
  <clbl:label id="{053333c1-e2b4-49ac-8002-9132238116e0}" enabled="1" method="Privileged" siteId="{000f0d41-850a-41c5-a087-17535fa7eb5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選手名</vt:lpstr>
      <vt:lpstr>団体選手名簿</vt:lpstr>
      <vt:lpstr>個人選手名簿</vt:lpstr>
      <vt:lpstr>団体予選組合せ</vt:lpstr>
      <vt:lpstr>団体予選取組表</vt:lpstr>
      <vt:lpstr>団体決勝取組表</vt:lpstr>
      <vt:lpstr>個人戦軽量級</vt:lpstr>
      <vt:lpstr>個人戦中量級</vt:lpstr>
      <vt:lpstr>個人戦軽重量級</vt:lpstr>
      <vt:lpstr>個人戦重量級</vt:lpstr>
      <vt:lpstr>個人戦無差別級</vt:lpstr>
      <vt:lpstr>個人戦軽重量級!Print_Area</vt:lpstr>
      <vt:lpstr>個人戦軽量級!Print_Area</vt:lpstr>
      <vt:lpstr>個人戦重量級!Print_Area</vt:lpstr>
      <vt:lpstr>個人戦中量級!Print_Area</vt:lpstr>
      <vt:lpstr>個人戦無差別級!Print_Area</vt:lpstr>
      <vt:lpstr>個人選手名簿!Print_Area</vt:lpstr>
      <vt:lpstr>選手名!Print_Area</vt:lpstr>
      <vt:lpstr>団体決勝取組表!Print_Area</vt:lpstr>
      <vt:lpstr>団体選手名簿!Print_Area</vt:lpstr>
      <vt:lpstr>団体予選取組表!Print_Area</vt:lpstr>
      <vt:lpstr>団体予選組合せ!Print_Area</vt:lpstr>
      <vt:lpstr>選手名!Print_Titles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増田好男</dc:creator>
  <cp:keywords/>
  <dc:description/>
  <cp:lastModifiedBy>県/山商 下里 匡希</cp:lastModifiedBy>
  <cp:revision/>
  <cp:lastPrinted>2025-06-10T02:05:49Z</cp:lastPrinted>
  <dcterms:created xsi:type="dcterms:W3CDTF">2000-11-07T12:05:45Z</dcterms:created>
  <dcterms:modified xsi:type="dcterms:W3CDTF">2025-06-10T07:37:11Z</dcterms:modified>
  <cp:category/>
  <cp:contentStatus/>
</cp:coreProperties>
</file>